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00 - VRN" sheetId="2" r:id="rId2"/>
    <sheet name="01 - Komunikace" sheetId="3" r:id="rId3"/>
    <sheet name="02 - Sanace zemní pláně" sheetId="4" r:id="rId4"/>
    <sheet name="Pokyny pro vyplnění" sheetId="5" r:id="rId5"/>
  </sheets>
  <definedNames>
    <definedName name="_xlnm.Print_Area" localSheetId="0">'Rekapitulace stavby'!$D$4:$AO$36,'Rekapitulace stavby'!$C$42:$AQ$58</definedName>
    <definedName name="_xlnm.Print_Titles" localSheetId="0">'Rekapitulace stavby'!$52:$52</definedName>
    <definedName name="_xlnm._FilterDatabase" localSheetId="1" hidden="1">'00 - VRN'!$C$83:$K$107</definedName>
    <definedName name="_xlnm.Print_Area" localSheetId="1">'00 - VRN'!$C$4:$J$39,'00 - VRN'!$C$45:$J$65,'00 - VRN'!$C$71:$K$107</definedName>
    <definedName name="_xlnm.Print_Titles" localSheetId="1">'00 - VRN'!$83:$83</definedName>
    <definedName name="_xlnm._FilterDatabase" localSheetId="2" hidden="1">'01 - Komunikace'!$C$85:$K$417</definedName>
    <definedName name="_xlnm.Print_Area" localSheetId="2">'01 - Komunikace'!$C$4:$J$39,'01 - Komunikace'!$C$45:$J$67,'01 - Komunikace'!$C$73:$K$417</definedName>
    <definedName name="_xlnm.Print_Titles" localSheetId="2">'01 - Komunikace'!$85:$85</definedName>
    <definedName name="_xlnm._FilterDatabase" localSheetId="3" hidden="1">'02 - Sanace zemní pláně'!$C$84:$K$146</definedName>
    <definedName name="_xlnm.Print_Area" localSheetId="3">'02 - Sanace zemní pláně'!$C$4:$J$39,'02 - Sanace zemní pláně'!$C$45:$J$66,'02 - Sanace zemní pláně'!$C$72:$K$146</definedName>
    <definedName name="_xlnm.Print_Titles" localSheetId="3">'02 - Sanace zemní pláně'!$84:$84</definedName>
    <definedName name="_xlnm.Print_Area" localSheetId="4">'Pokyny pro vyplnění'!$B$2:$K$71,'Pokyny pro vyplnění'!$B$74:$K$118,'Pokyny pro vyplnění'!$B$121:$K$190,'Pokyny pro vyplnění'!$B$198:$K$218</definedName>
  </definedNames>
  <calcPr/>
</workbook>
</file>

<file path=xl/calcChain.xml><?xml version="1.0" encoding="utf-8"?>
<calcChain xmlns="http://schemas.openxmlformats.org/spreadsheetml/2006/main">
  <c i="4" r="J37"/>
  <c r="J36"/>
  <c i="1" r="AY57"/>
  <c i="4" r="J35"/>
  <c i="1" r="AX57"/>
  <c i="4" r="BI146"/>
  <c r="BH146"/>
  <c r="BG146"/>
  <c r="BF146"/>
  <c r="T146"/>
  <c r="T145"/>
  <c r="R146"/>
  <c r="R145"/>
  <c r="P146"/>
  <c r="P145"/>
  <c r="BK146"/>
  <c r="BK145"/>
  <c r="J145"/>
  <c r="J146"/>
  <c r="BE146"/>
  <c r="J65"/>
  <c r="BI138"/>
  <c r="BH138"/>
  <c r="BG138"/>
  <c r="BF138"/>
  <c r="T138"/>
  <c r="R138"/>
  <c r="P138"/>
  <c r="BK138"/>
  <c r="J138"/>
  <c r="BE138"/>
  <c r="BI136"/>
  <c r="BH136"/>
  <c r="BG136"/>
  <c r="BF136"/>
  <c r="T136"/>
  <c r="R136"/>
  <c r="P136"/>
  <c r="BK136"/>
  <c r="J136"/>
  <c r="BE136"/>
  <c r="BI129"/>
  <c r="BH129"/>
  <c r="BG129"/>
  <c r="BF129"/>
  <c r="T129"/>
  <c r="T128"/>
  <c r="R129"/>
  <c r="R128"/>
  <c r="P129"/>
  <c r="P128"/>
  <c r="BK129"/>
  <c r="BK128"/>
  <c r="J128"/>
  <c r="J129"/>
  <c r="BE129"/>
  <c r="J64"/>
  <c r="BI121"/>
  <c r="BH121"/>
  <c r="BG121"/>
  <c r="BF121"/>
  <c r="T121"/>
  <c r="R121"/>
  <c r="P121"/>
  <c r="BK121"/>
  <c r="J121"/>
  <c r="BE121"/>
  <c r="BI114"/>
  <c r="BH114"/>
  <c r="BG114"/>
  <c r="BF114"/>
  <c r="T114"/>
  <c r="T113"/>
  <c r="R114"/>
  <c r="R113"/>
  <c r="P114"/>
  <c r="P113"/>
  <c r="BK114"/>
  <c r="BK113"/>
  <c r="J113"/>
  <c r="J114"/>
  <c r="BE114"/>
  <c r="J63"/>
  <c r="BI105"/>
  <c r="BH105"/>
  <c r="BG105"/>
  <c r="BF105"/>
  <c r="T105"/>
  <c r="T104"/>
  <c r="R105"/>
  <c r="R104"/>
  <c r="P105"/>
  <c r="P104"/>
  <c r="BK105"/>
  <c r="BK104"/>
  <c r="J104"/>
  <c r="J105"/>
  <c r="BE105"/>
  <c r="J62"/>
  <c r="BI97"/>
  <c r="BH97"/>
  <c r="BG97"/>
  <c r="BF97"/>
  <c r="T97"/>
  <c r="R97"/>
  <c r="P97"/>
  <c r="BK97"/>
  <c r="J97"/>
  <c r="BE97"/>
  <c r="BI95"/>
  <c r="BH95"/>
  <c r="BG95"/>
  <c r="BF95"/>
  <c r="T95"/>
  <c r="R95"/>
  <c r="P95"/>
  <c r="BK95"/>
  <c r="J95"/>
  <c r="BE95"/>
  <c r="BI88"/>
  <c r="F37"/>
  <c i="1" r="BD57"/>
  <c i="4" r="BH88"/>
  <c r="F36"/>
  <c i="1" r="BC57"/>
  <c i="4" r="BG88"/>
  <c r="F35"/>
  <c i="1" r="BB57"/>
  <c i="4" r="BF88"/>
  <c r="J34"/>
  <c i="1" r="AW57"/>
  <c i="4" r="F34"/>
  <c i="1" r="BA57"/>
  <c i="4" r="T88"/>
  <c r="T87"/>
  <c r="T86"/>
  <c r="T85"/>
  <c r="R88"/>
  <c r="R87"/>
  <c r="R86"/>
  <c r="R85"/>
  <c r="P88"/>
  <c r="P87"/>
  <c r="P86"/>
  <c r="P85"/>
  <c i="1" r="AU57"/>
  <c i="4" r="BK88"/>
  <c r="BK87"/>
  <c r="J87"/>
  <c r="BK86"/>
  <c r="J86"/>
  <c r="BK85"/>
  <c r="J85"/>
  <c r="J59"/>
  <c r="J30"/>
  <c i="1" r="AG57"/>
  <c i="4" r="J88"/>
  <c r="BE88"/>
  <c r="J33"/>
  <c i="1" r="AV57"/>
  <c i="4" r="F33"/>
  <c i="1" r="AZ57"/>
  <c i="4" r="J61"/>
  <c r="J60"/>
  <c r="J81"/>
  <c r="F81"/>
  <c r="F79"/>
  <c r="E77"/>
  <c r="J54"/>
  <c r="F54"/>
  <c r="F52"/>
  <c r="E50"/>
  <c r="J39"/>
  <c r="J24"/>
  <c r="E24"/>
  <c r="J82"/>
  <c r="J55"/>
  <c r="J23"/>
  <c r="J18"/>
  <c r="E18"/>
  <c r="F82"/>
  <c r="F55"/>
  <c r="J17"/>
  <c r="J12"/>
  <c r="J79"/>
  <c r="J52"/>
  <c r="E7"/>
  <c r="E75"/>
  <c r="E48"/>
  <c i="3" r="J37"/>
  <c r="J36"/>
  <c i="1" r="AY56"/>
  <c i="3" r="J35"/>
  <c i="1" r="AX56"/>
  <c i="3" r="BI417"/>
  <c r="BH417"/>
  <c r="BG417"/>
  <c r="BF417"/>
  <c r="T417"/>
  <c r="T416"/>
  <c r="R417"/>
  <c r="R416"/>
  <c r="P417"/>
  <c r="P416"/>
  <c r="BK417"/>
  <c r="BK416"/>
  <c r="J416"/>
  <c r="J417"/>
  <c r="BE417"/>
  <c r="J66"/>
  <c r="BI414"/>
  <c r="BH414"/>
  <c r="BG414"/>
  <c r="BF414"/>
  <c r="T414"/>
  <c r="R414"/>
  <c r="P414"/>
  <c r="BK414"/>
  <c r="J414"/>
  <c r="BE414"/>
  <c r="BI403"/>
  <c r="BH403"/>
  <c r="BG403"/>
  <c r="BF403"/>
  <c r="T403"/>
  <c r="R403"/>
  <c r="P403"/>
  <c r="BK403"/>
  <c r="J403"/>
  <c r="BE403"/>
  <c r="BI399"/>
  <c r="BH399"/>
  <c r="BG399"/>
  <c r="BF399"/>
  <c r="T399"/>
  <c r="R399"/>
  <c r="P399"/>
  <c r="BK399"/>
  <c r="J399"/>
  <c r="BE399"/>
  <c r="BI388"/>
  <c r="BH388"/>
  <c r="BG388"/>
  <c r="BF388"/>
  <c r="T388"/>
  <c r="R388"/>
  <c r="P388"/>
  <c r="BK388"/>
  <c r="J388"/>
  <c r="BE388"/>
  <c r="BI386"/>
  <c r="BH386"/>
  <c r="BG386"/>
  <c r="BF386"/>
  <c r="T386"/>
  <c r="R386"/>
  <c r="P386"/>
  <c r="BK386"/>
  <c r="J386"/>
  <c r="BE386"/>
  <c r="BI381"/>
  <c r="BH381"/>
  <c r="BG381"/>
  <c r="BF381"/>
  <c r="T381"/>
  <c r="R381"/>
  <c r="P381"/>
  <c r="BK381"/>
  <c r="J381"/>
  <c r="BE381"/>
  <c r="BI379"/>
  <c r="BH379"/>
  <c r="BG379"/>
  <c r="BF379"/>
  <c r="T379"/>
  <c r="R379"/>
  <c r="P379"/>
  <c r="BK379"/>
  <c r="J379"/>
  <c r="BE379"/>
  <c r="BI359"/>
  <c r="BH359"/>
  <c r="BG359"/>
  <c r="BF359"/>
  <c r="T359"/>
  <c r="T358"/>
  <c r="R359"/>
  <c r="R358"/>
  <c r="P359"/>
  <c r="P358"/>
  <c r="BK359"/>
  <c r="BK358"/>
  <c r="J358"/>
  <c r="J359"/>
  <c r="BE359"/>
  <c r="J65"/>
  <c r="BI356"/>
  <c r="BH356"/>
  <c r="BG356"/>
  <c r="BF356"/>
  <c r="T356"/>
  <c r="R356"/>
  <c r="P356"/>
  <c r="BK356"/>
  <c r="J356"/>
  <c r="BE356"/>
  <c r="BI354"/>
  <c r="BH354"/>
  <c r="BG354"/>
  <c r="BF354"/>
  <c r="T354"/>
  <c r="R354"/>
  <c r="P354"/>
  <c r="BK354"/>
  <c r="J354"/>
  <c r="BE354"/>
  <c r="BI352"/>
  <c r="BH352"/>
  <c r="BG352"/>
  <c r="BF352"/>
  <c r="T352"/>
  <c r="R352"/>
  <c r="P352"/>
  <c r="BK352"/>
  <c r="J352"/>
  <c r="BE352"/>
  <c r="BI350"/>
  <c r="BH350"/>
  <c r="BG350"/>
  <c r="BF350"/>
  <c r="T350"/>
  <c r="R350"/>
  <c r="P350"/>
  <c r="BK350"/>
  <c r="J350"/>
  <c r="BE350"/>
  <c r="BI348"/>
  <c r="BH348"/>
  <c r="BG348"/>
  <c r="BF348"/>
  <c r="T348"/>
  <c r="R348"/>
  <c r="P348"/>
  <c r="BK348"/>
  <c r="J348"/>
  <c r="BE348"/>
  <c r="BI346"/>
  <c r="BH346"/>
  <c r="BG346"/>
  <c r="BF346"/>
  <c r="T346"/>
  <c r="R346"/>
  <c r="P346"/>
  <c r="BK346"/>
  <c r="J346"/>
  <c r="BE346"/>
  <c r="BI342"/>
  <c r="BH342"/>
  <c r="BG342"/>
  <c r="BF342"/>
  <c r="T342"/>
  <c r="R342"/>
  <c r="P342"/>
  <c r="BK342"/>
  <c r="J342"/>
  <c r="BE342"/>
  <c r="BI333"/>
  <c r="BH333"/>
  <c r="BG333"/>
  <c r="BF333"/>
  <c r="T333"/>
  <c r="R333"/>
  <c r="P333"/>
  <c r="BK333"/>
  <c r="J333"/>
  <c r="BE333"/>
  <c r="BI324"/>
  <c r="BH324"/>
  <c r="BG324"/>
  <c r="BF324"/>
  <c r="T324"/>
  <c r="R324"/>
  <c r="P324"/>
  <c r="BK324"/>
  <c r="J324"/>
  <c r="BE324"/>
  <c r="BI315"/>
  <c r="BH315"/>
  <c r="BG315"/>
  <c r="BF315"/>
  <c r="T315"/>
  <c r="R315"/>
  <c r="P315"/>
  <c r="BK315"/>
  <c r="J315"/>
  <c r="BE315"/>
  <c r="BI306"/>
  <c r="BH306"/>
  <c r="BG306"/>
  <c r="BF306"/>
  <c r="T306"/>
  <c r="R306"/>
  <c r="P306"/>
  <c r="BK306"/>
  <c r="J306"/>
  <c r="BE306"/>
  <c r="BI297"/>
  <c r="BH297"/>
  <c r="BG297"/>
  <c r="BF297"/>
  <c r="T297"/>
  <c r="R297"/>
  <c r="P297"/>
  <c r="BK297"/>
  <c r="J297"/>
  <c r="BE297"/>
  <c r="BI295"/>
  <c r="BH295"/>
  <c r="BG295"/>
  <c r="BF295"/>
  <c r="T295"/>
  <c r="R295"/>
  <c r="P295"/>
  <c r="BK295"/>
  <c r="J295"/>
  <c r="BE295"/>
  <c r="BI286"/>
  <c r="BH286"/>
  <c r="BG286"/>
  <c r="BF286"/>
  <c r="T286"/>
  <c r="R286"/>
  <c r="P286"/>
  <c r="BK286"/>
  <c r="J286"/>
  <c r="BE286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69"/>
  <c r="BH269"/>
  <c r="BG269"/>
  <c r="BF269"/>
  <c r="T269"/>
  <c r="R269"/>
  <c r="P269"/>
  <c r="BK269"/>
  <c r="J269"/>
  <c r="BE269"/>
  <c r="BI263"/>
  <c r="BH263"/>
  <c r="BG263"/>
  <c r="BF263"/>
  <c r="T263"/>
  <c r="R263"/>
  <c r="P263"/>
  <c r="BK263"/>
  <c r="J263"/>
  <c r="BE263"/>
  <c r="BI257"/>
  <c r="BH257"/>
  <c r="BG257"/>
  <c r="BF257"/>
  <c r="T257"/>
  <c r="R257"/>
  <c r="P257"/>
  <c r="BK257"/>
  <c r="J257"/>
  <c r="BE257"/>
  <c r="BI255"/>
  <c r="BH255"/>
  <c r="BG255"/>
  <c r="BF255"/>
  <c r="T255"/>
  <c r="R255"/>
  <c r="P255"/>
  <c r="BK255"/>
  <c r="J255"/>
  <c r="BE255"/>
  <c r="BI253"/>
  <c r="BH253"/>
  <c r="BG253"/>
  <c r="BF253"/>
  <c r="T253"/>
  <c r="R253"/>
  <c r="P253"/>
  <c r="BK253"/>
  <c r="J253"/>
  <c r="BE253"/>
  <c r="BI251"/>
  <c r="BH251"/>
  <c r="BG251"/>
  <c r="BF251"/>
  <c r="T251"/>
  <c r="T250"/>
  <c r="R251"/>
  <c r="R250"/>
  <c r="P251"/>
  <c r="P250"/>
  <c r="BK251"/>
  <c r="BK250"/>
  <c r="J250"/>
  <c r="J251"/>
  <c r="BE251"/>
  <c r="J64"/>
  <c r="BI247"/>
  <c r="BH247"/>
  <c r="BG247"/>
  <c r="BF247"/>
  <c r="T247"/>
  <c r="R247"/>
  <c r="P247"/>
  <c r="BK247"/>
  <c r="J247"/>
  <c r="BE247"/>
  <c r="BI245"/>
  <c r="BH245"/>
  <c r="BG245"/>
  <c r="BF245"/>
  <c r="T245"/>
  <c r="R245"/>
  <c r="P245"/>
  <c r="BK245"/>
  <c r="J245"/>
  <c r="BE245"/>
  <c r="BI239"/>
  <c r="BH239"/>
  <c r="BG239"/>
  <c r="BF239"/>
  <c r="T239"/>
  <c r="R239"/>
  <c r="P239"/>
  <c r="BK239"/>
  <c r="J239"/>
  <c r="BE239"/>
  <c r="BI233"/>
  <c r="BH233"/>
  <c r="BG233"/>
  <c r="BF233"/>
  <c r="T233"/>
  <c r="R233"/>
  <c r="P233"/>
  <c r="BK233"/>
  <c r="J233"/>
  <c r="BE233"/>
  <c r="BI227"/>
  <c r="BH227"/>
  <c r="BG227"/>
  <c r="BF227"/>
  <c r="T227"/>
  <c r="R227"/>
  <c r="P227"/>
  <c r="BK227"/>
  <c r="J227"/>
  <c r="BE227"/>
  <c r="BI221"/>
  <c r="BH221"/>
  <c r="BG221"/>
  <c r="BF221"/>
  <c r="T221"/>
  <c r="R221"/>
  <c r="P221"/>
  <c r="BK221"/>
  <c r="J221"/>
  <c r="BE221"/>
  <c r="BI219"/>
  <c r="BH219"/>
  <c r="BG219"/>
  <c r="BF219"/>
  <c r="T219"/>
  <c r="R219"/>
  <c r="P219"/>
  <c r="BK219"/>
  <c r="J219"/>
  <c r="BE219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T209"/>
  <c r="R210"/>
  <c r="R209"/>
  <c r="P210"/>
  <c r="P209"/>
  <c r="BK210"/>
  <c r="BK209"/>
  <c r="J209"/>
  <c r="J210"/>
  <c r="BE210"/>
  <c r="J63"/>
  <c r="BI204"/>
  <c r="BH204"/>
  <c r="BG204"/>
  <c r="BF204"/>
  <c r="T204"/>
  <c r="R204"/>
  <c r="P204"/>
  <c r="BK204"/>
  <c r="J204"/>
  <c r="BE204"/>
  <c r="BI199"/>
  <c r="BH199"/>
  <c r="BG199"/>
  <c r="BF199"/>
  <c r="T199"/>
  <c r="R199"/>
  <c r="P199"/>
  <c r="BK199"/>
  <c r="J199"/>
  <c r="BE199"/>
  <c r="BI195"/>
  <c r="BH195"/>
  <c r="BG195"/>
  <c r="BF195"/>
  <c r="T195"/>
  <c r="R195"/>
  <c r="P195"/>
  <c r="BK195"/>
  <c r="J195"/>
  <c r="BE195"/>
  <c r="BI191"/>
  <c r="BH191"/>
  <c r="BG191"/>
  <c r="BF191"/>
  <c r="T191"/>
  <c r="R191"/>
  <c r="P191"/>
  <c r="BK191"/>
  <c r="J191"/>
  <c r="BE191"/>
  <c r="BI189"/>
  <c r="BH189"/>
  <c r="BG189"/>
  <c r="BF189"/>
  <c r="T189"/>
  <c r="R189"/>
  <c r="P189"/>
  <c r="BK189"/>
  <c r="J189"/>
  <c r="BE189"/>
  <c r="BI185"/>
  <c r="BH185"/>
  <c r="BG185"/>
  <c r="BF185"/>
  <c r="T185"/>
  <c r="R185"/>
  <c r="P185"/>
  <c r="BK185"/>
  <c r="J185"/>
  <c r="BE185"/>
  <c r="BI181"/>
  <c r="BH181"/>
  <c r="BG181"/>
  <c r="BF181"/>
  <c r="T181"/>
  <c r="R181"/>
  <c r="P181"/>
  <c r="BK181"/>
  <c r="J181"/>
  <c r="BE181"/>
  <c r="BI179"/>
  <c r="BH179"/>
  <c r="BG179"/>
  <c r="BF179"/>
  <c r="T179"/>
  <c r="R179"/>
  <c r="P179"/>
  <c r="BK179"/>
  <c r="J179"/>
  <c r="BE179"/>
  <c r="BI177"/>
  <c r="BH177"/>
  <c r="BG177"/>
  <c r="BF177"/>
  <c r="T177"/>
  <c r="R177"/>
  <c r="P177"/>
  <c r="BK177"/>
  <c r="J177"/>
  <c r="BE177"/>
  <c r="BI173"/>
  <c r="BH173"/>
  <c r="BG173"/>
  <c r="BF173"/>
  <c r="T173"/>
  <c r="R173"/>
  <c r="P173"/>
  <c r="BK173"/>
  <c r="J173"/>
  <c r="BE173"/>
  <c r="BI169"/>
  <c r="BH169"/>
  <c r="BG169"/>
  <c r="BF169"/>
  <c r="T169"/>
  <c r="R169"/>
  <c r="P169"/>
  <c r="BK169"/>
  <c r="J169"/>
  <c r="BE169"/>
  <c r="BI167"/>
  <c r="BH167"/>
  <c r="BG167"/>
  <c r="BF167"/>
  <c r="T167"/>
  <c r="R167"/>
  <c r="P167"/>
  <c r="BK167"/>
  <c r="J167"/>
  <c r="BE167"/>
  <c r="BI165"/>
  <c r="BH165"/>
  <c r="BG165"/>
  <c r="BF165"/>
  <c r="T165"/>
  <c r="R165"/>
  <c r="P165"/>
  <c r="BK165"/>
  <c r="J165"/>
  <c r="BE165"/>
  <c r="BI163"/>
  <c r="BH163"/>
  <c r="BG163"/>
  <c r="BF163"/>
  <c r="T163"/>
  <c r="T162"/>
  <c r="R163"/>
  <c r="R162"/>
  <c r="P163"/>
  <c r="P162"/>
  <c r="BK163"/>
  <c r="BK162"/>
  <c r="J162"/>
  <c r="J163"/>
  <c r="BE163"/>
  <c r="J62"/>
  <c r="BI155"/>
  <c r="BH155"/>
  <c r="BG155"/>
  <c r="BF155"/>
  <c r="T155"/>
  <c r="R155"/>
  <c r="P155"/>
  <c r="BK155"/>
  <c r="J155"/>
  <c r="BE155"/>
  <c r="BI152"/>
  <c r="BH152"/>
  <c r="BG152"/>
  <c r="BF152"/>
  <c r="T152"/>
  <c r="R152"/>
  <c r="P152"/>
  <c r="BK152"/>
  <c r="J152"/>
  <c r="BE152"/>
  <c r="BI150"/>
  <c r="BH150"/>
  <c r="BG150"/>
  <c r="BF150"/>
  <c r="T150"/>
  <c r="R150"/>
  <c r="P150"/>
  <c r="BK150"/>
  <c r="J150"/>
  <c r="BE150"/>
  <c r="BI148"/>
  <c r="BH148"/>
  <c r="BG148"/>
  <c r="BF148"/>
  <c r="T148"/>
  <c r="R148"/>
  <c r="P148"/>
  <c r="BK148"/>
  <c r="J148"/>
  <c r="BE148"/>
  <c r="BI143"/>
  <c r="BH143"/>
  <c r="BG143"/>
  <c r="BF143"/>
  <c r="T143"/>
  <c r="R143"/>
  <c r="P143"/>
  <c r="BK143"/>
  <c r="J143"/>
  <c r="BE143"/>
  <c r="BI138"/>
  <c r="BH138"/>
  <c r="BG138"/>
  <c r="BF138"/>
  <c r="T138"/>
  <c r="R138"/>
  <c r="P138"/>
  <c r="BK138"/>
  <c r="J138"/>
  <c r="BE138"/>
  <c r="BI133"/>
  <c r="BH133"/>
  <c r="BG133"/>
  <c r="BF133"/>
  <c r="T133"/>
  <c r="R133"/>
  <c r="P133"/>
  <c r="BK133"/>
  <c r="J133"/>
  <c r="BE133"/>
  <c r="BI128"/>
  <c r="BH128"/>
  <c r="BG128"/>
  <c r="BF128"/>
  <c r="T128"/>
  <c r="R128"/>
  <c r="P128"/>
  <c r="BK128"/>
  <c r="J128"/>
  <c r="BE128"/>
  <c r="BI123"/>
  <c r="BH123"/>
  <c r="BG123"/>
  <c r="BF123"/>
  <c r="T123"/>
  <c r="R123"/>
  <c r="P123"/>
  <c r="BK123"/>
  <c r="J123"/>
  <c r="BE123"/>
  <c r="BI121"/>
  <c r="BH121"/>
  <c r="BG121"/>
  <c r="BF121"/>
  <c r="T121"/>
  <c r="R121"/>
  <c r="P121"/>
  <c r="BK121"/>
  <c r="J121"/>
  <c r="BE121"/>
  <c r="BI116"/>
  <c r="BH116"/>
  <c r="BG116"/>
  <c r="BF116"/>
  <c r="T116"/>
  <c r="R116"/>
  <c r="P116"/>
  <c r="BK116"/>
  <c r="J116"/>
  <c r="BE116"/>
  <c r="BI112"/>
  <c r="BH112"/>
  <c r="BG112"/>
  <c r="BF112"/>
  <c r="T112"/>
  <c r="R112"/>
  <c r="P112"/>
  <c r="BK112"/>
  <c r="J112"/>
  <c r="BE112"/>
  <c r="BI110"/>
  <c r="BH110"/>
  <c r="BG110"/>
  <c r="BF110"/>
  <c r="T110"/>
  <c r="R110"/>
  <c r="P110"/>
  <c r="BK110"/>
  <c r="J110"/>
  <c r="BE110"/>
  <c r="BI108"/>
  <c r="BH108"/>
  <c r="BG108"/>
  <c r="BF108"/>
  <c r="T108"/>
  <c r="R108"/>
  <c r="P108"/>
  <c r="BK108"/>
  <c r="J108"/>
  <c r="BE108"/>
  <c r="BI106"/>
  <c r="BH106"/>
  <c r="BG106"/>
  <c r="BF106"/>
  <c r="T106"/>
  <c r="R106"/>
  <c r="P106"/>
  <c r="BK106"/>
  <c r="J106"/>
  <c r="BE106"/>
  <c r="BI102"/>
  <c r="BH102"/>
  <c r="BG102"/>
  <c r="BF102"/>
  <c r="T102"/>
  <c r="R102"/>
  <c r="P102"/>
  <c r="BK102"/>
  <c r="J102"/>
  <c r="BE102"/>
  <c r="BI100"/>
  <c r="BH100"/>
  <c r="BG100"/>
  <c r="BF100"/>
  <c r="T100"/>
  <c r="R100"/>
  <c r="P100"/>
  <c r="BK100"/>
  <c r="J100"/>
  <c r="BE100"/>
  <c r="BI98"/>
  <c r="BH98"/>
  <c r="BG98"/>
  <c r="BF98"/>
  <c r="T98"/>
  <c r="R98"/>
  <c r="P98"/>
  <c r="BK98"/>
  <c r="J98"/>
  <c r="BE98"/>
  <c r="BI93"/>
  <c r="BH93"/>
  <c r="BG93"/>
  <c r="BF93"/>
  <c r="T93"/>
  <c r="R93"/>
  <c r="P93"/>
  <c r="BK93"/>
  <c r="J93"/>
  <c r="BE93"/>
  <c r="BI89"/>
  <c r="F37"/>
  <c i="1" r="BD56"/>
  <c i="3" r="BH89"/>
  <c r="F36"/>
  <c i="1" r="BC56"/>
  <c i="3" r="BG89"/>
  <c r="F35"/>
  <c i="1" r="BB56"/>
  <c i="3" r="BF89"/>
  <c r="J34"/>
  <c i="1" r="AW56"/>
  <c i="3" r="F34"/>
  <c i="1" r="BA56"/>
  <c i="3" r="T89"/>
  <c r="T88"/>
  <c r="T87"/>
  <c r="T86"/>
  <c r="R89"/>
  <c r="R88"/>
  <c r="R87"/>
  <c r="R86"/>
  <c r="P89"/>
  <c r="P88"/>
  <c r="P87"/>
  <c r="P86"/>
  <c i="1" r="AU56"/>
  <c i="3" r="BK89"/>
  <c r="BK88"/>
  <c r="J88"/>
  <c r="BK87"/>
  <c r="J87"/>
  <c r="BK86"/>
  <c r="J86"/>
  <c r="J59"/>
  <c r="J30"/>
  <c i="1" r="AG56"/>
  <c i="3" r="J89"/>
  <c r="BE89"/>
  <c r="J33"/>
  <c i="1" r="AV56"/>
  <c i="3" r="F33"/>
  <c i="1" r="AZ56"/>
  <c i="3" r="J61"/>
  <c r="J60"/>
  <c r="J82"/>
  <c r="F82"/>
  <c r="F80"/>
  <c r="E78"/>
  <c r="J54"/>
  <c r="F54"/>
  <c r="F52"/>
  <c r="E50"/>
  <c r="J39"/>
  <c r="J24"/>
  <c r="E24"/>
  <c r="J83"/>
  <c r="J55"/>
  <c r="J23"/>
  <c r="J18"/>
  <c r="E18"/>
  <c r="F83"/>
  <c r="F55"/>
  <c r="J17"/>
  <c r="J12"/>
  <c r="J80"/>
  <c r="J52"/>
  <c r="E7"/>
  <c r="E76"/>
  <c r="E48"/>
  <c i="2" r="J37"/>
  <c r="J36"/>
  <c i="1" r="AY55"/>
  <c i="2" r="J35"/>
  <c i="1" r="AX55"/>
  <c i="2" r="BI106"/>
  <c r="BH106"/>
  <c r="BG106"/>
  <c r="BF106"/>
  <c r="T106"/>
  <c r="T105"/>
  <c r="R106"/>
  <c r="R105"/>
  <c r="P106"/>
  <c r="P105"/>
  <c r="BK106"/>
  <c r="BK105"/>
  <c r="J105"/>
  <c r="J106"/>
  <c r="BE106"/>
  <c r="J64"/>
  <c r="BI104"/>
  <c r="BH104"/>
  <c r="BG104"/>
  <c r="BF104"/>
  <c r="T104"/>
  <c r="R104"/>
  <c r="P104"/>
  <c r="BK104"/>
  <c r="J104"/>
  <c r="BE104"/>
  <c r="BI102"/>
  <c r="BH102"/>
  <c r="BG102"/>
  <c r="BF102"/>
  <c r="T102"/>
  <c r="T101"/>
  <c r="R102"/>
  <c r="R101"/>
  <c r="P102"/>
  <c r="P101"/>
  <c r="BK102"/>
  <c r="BK101"/>
  <c r="J101"/>
  <c r="J102"/>
  <c r="BE102"/>
  <c r="J63"/>
  <c r="BI100"/>
  <c r="BH100"/>
  <c r="BG100"/>
  <c r="BF100"/>
  <c r="T100"/>
  <c r="R100"/>
  <c r="P100"/>
  <c r="BK100"/>
  <c r="J100"/>
  <c r="BE100"/>
  <c r="BI98"/>
  <c r="BH98"/>
  <c r="BG98"/>
  <c r="BF98"/>
  <c r="T98"/>
  <c r="T97"/>
  <c r="R98"/>
  <c r="R97"/>
  <c r="P98"/>
  <c r="P97"/>
  <c r="BK98"/>
  <c r="BK97"/>
  <c r="J97"/>
  <c r="J98"/>
  <c r="BE98"/>
  <c r="J62"/>
  <c r="BI95"/>
  <c r="BH95"/>
  <c r="BG95"/>
  <c r="BF95"/>
  <c r="T95"/>
  <c r="R95"/>
  <c r="P95"/>
  <c r="BK95"/>
  <c r="J95"/>
  <c r="BE95"/>
  <c r="BI93"/>
  <c r="BH93"/>
  <c r="BG93"/>
  <c r="BF93"/>
  <c r="T93"/>
  <c r="R93"/>
  <c r="P93"/>
  <c r="BK93"/>
  <c r="J93"/>
  <c r="BE93"/>
  <c r="BI91"/>
  <c r="BH91"/>
  <c r="BG91"/>
  <c r="BF91"/>
  <c r="T91"/>
  <c r="R91"/>
  <c r="P91"/>
  <c r="BK91"/>
  <c r="J91"/>
  <c r="BE91"/>
  <c r="BI89"/>
  <c r="BH89"/>
  <c r="BG89"/>
  <c r="BF89"/>
  <c r="T89"/>
  <c r="R89"/>
  <c r="P89"/>
  <c r="BK89"/>
  <c r="J89"/>
  <c r="BE89"/>
  <c r="BI87"/>
  <c r="F37"/>
  <c i="1" r="BD55"/>
  <c i="2" r="BH87"/>
  <c r="F36"/>
  <c i="1" r="BC55"/>
  <c i="2" r="BG87"/>
  <c r="F35"/>
  <c i="1" r="BB55"/>
  <c i="2" r="BF87"/>
  <c r="J34"/>
  <c i="1" r="AW55"/>
  <c i="2" r="F34"/>
  <c i="1" r="BA55"/>
  <c i="2" r="T87"/>
  <c r="T86"/>
  <c r="T85"/>
  <c r="T84"/>
  <c r="R87"/>
  <c r="R86"/>
  <c r="R85"/>
  <c r="R84"/>
  <c r="P87"/>
  <c r="P86"/>
  <c r="P85"/>
  <c r="P84"/>
  <c i="1" r="AU55"/>
  <c i="2" r="BK87"/>
  <c r="BK86"/>
  <c r="J86"/>
  <c r="BK85"/>
  <c r="J85"/>
  <c r="BK84"/>
  <c r="J84"/>
  <c r="J59"/>
  <c r="J30"/>
  <c i="1" r="AG55"/>
  <c i="2" r="J87"/>
  <c r="BE87"/>
  <c r="J33"/>
  <c i="1" r="AV55"/>
  <c i="2" r="F33"/>
  <c i="1" r="AZ55"/>
  <c i="2" r="J61"/>
  <c r="J60"/>
  <c r="J80"/>
  <c r="F80"/>
  <c r="F78"/>
  <c r="E76"/>
  <c r="J54"/>
  <c r="F54"/>
  <c r="F52"/>
  <c r="E50"/>
  <c r="J39"/>
  <c r="J24"/>
  <c r="E24"/>
  <c r="J81"/>
  <c r="J55"/>
  <c r="J23"/>
  <c r="J18"/>
  <c r="E18"/>
  <c r="F81"/>
  <c r="F55"/>
  <c r="J17"/>
  <c r="J12"/>
  <c r="J78"/>
  <c r="J52"/>
  <c r="E7"/>
  <c r="E74"/>
  <c r="E48"/>
  <c i="1" r="BD54"/>
  <c r="W33"/>
  <c r="BC54"/>
  <c r="W32"/>
  <c r="BB54"/>
  <c r="W31"/>
  <c r="BA54"/>
  <c r="W30"/>
  <c r="AZ54"/>
  <c r="W29"/>
  <c r="AY54"/>
  <c r="AX54"/>
  <c r="AW54"/>
  <c r="AK30"/>
  <c r="AV54"/>
  <c r="AK29"/>
  <c r="AU54"/>
  <c r="AT54"/>
  <c r="AS54"/>
  <c r="AG54"/>
  <c r="AK26"/>
  <c r="AT57"/>
  <c r="AN57"/>
  <c r="AT56"/>
  <c r="AN56"/>
  <c r="AT55"/>
  <c r="AN55"/>
  <c r="AN54"/>
  <c r="L50"/>
  <c r="AM50"/>
  <c r="AM49"/>
  <c r="L49"/>
  <c r="AM47"/>
  <c r="L47"/>
  <c r="L45"/>
  <c r="L44"/>
  <c r="AK3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<sst xmlns="http://schemas.openxmlformats.org/spreadsheetml/2006/main">
  <si>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</si>
  <si>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</si>
  <si>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</si>
  <si>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</si>
  <si>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</si>
  <si>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{4056e00f-4e8f-40f1-aa69-9deb8b1085eb}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</si>
  <si>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</si>
  <si>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</si>
  <si>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</si>
  <si>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</si>
  <si>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</si>
  <si>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</si>
  <si>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</si>
  <si>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</si>
  <si>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18-08(1)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</si>
  <si>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</si>
  <si>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</si>
  <si>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Parašutistů, Praha 6</t>
  </si>
  <si>
    <t>KSO:</t>
  </si>
  <si>
    <t/>
  </si>
  <si>
    <t>CC-CZ:</t>
  </si>
  <si>
    <t>Místo:</t>
  </si>
  <si>
    <t xml:space="preserve"> </t>
  </si>
  <si>
    <t>Datum:</t>
  </si>
  <si>
    <t>25. 5. 2018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</si>
  <si>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</si>
  <si>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</si>
  <si>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</si>
  <si>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</si>
  <si>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</si>
  <si>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</si>
  <si>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</si>
  <si>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</si>
  <si>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</si>
  <si>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</si>
  <si>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</si>
  <si>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</si>
  <si>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</si>
  <si>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</si>
  <si>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</si>
  <si>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</si>
  <si>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</si>
  <si>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</si>
  <si>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</si>
  <si>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</si>
  <si>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</si>
  <si>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</si>
  <si>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</si>
  <si>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</si>
  <si>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</si>
  <si>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</si>
  <si>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</si>
  <si>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</si>
  <si>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</si>
  <si>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</si>
  <si>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</si>
  <si>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</si>
  <si>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</si>
  <si>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</si>
  <si>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</si>
  <si>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</si>
  <si>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</si>
  <si>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</si>
  <si>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</si>
  <si>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</si>
  <si>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</si>
  <si>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</si>
  <si>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</si>
  <si>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</si>
  <si>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</si>
  <si>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</si>
  <si>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</si>
  <si>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</si>
  <si>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</si>
  <si>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VRN</t>
  </si>
  <si>
    <t>STA</t>
  </si>
  <si>
    <t>1</t>
  </si>
  <si>
    <t>{6d5e53f2-c428-40ba-9a32-64bdb8c43c9c}</t>
  </si>
  <si>
    <t>2</t>
  </si>
  <si>
    <t>01</t>
  </si>
  <si>
    <t>Komunikace</t>
  </si>
  <si>
    <t>{0d18ac30-b6bc-4129-960f-13dc3a76bda5}</t>
  </si>
  <si>
    <t>02</t>
  </si>
  <si>
    <t>Sanace zemní pláně</t>
  </si>
  <si>
    <t>{a0a83d0c-a95d-416e-90f5-8959ac407867}</t>
  </si>
  <si>
    <t>KRYCÍ LIST SOUPISU PRACÍ</t>
  </si>
  <si>
    <t>Objekt:</t>
  </si>
  <si>
    <t>00 - VRN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</si>
  <si>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</si>
  <si>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</si>
  <si>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</si>
  <si>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</si>
  <si>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</si>
  <si>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</si>
  <si>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</si>
  <si>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</si>
  <si>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</si>
  <si>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</si>
  <si>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</si>
  <si>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</si>
  <si>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</si>
  <si>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</si>
  <si>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</si>
  <si>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</si>
  <si>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</si>
  <si>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</si>
  <si>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</si>
  <si>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</si>
  <si>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</si>
  <si>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</si>
  <si>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</si>
  <si>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</si>
  <si>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</si>
  <si>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</si>
  <si>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</si>
  <si>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</si>
  <si>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011002000</t>
  </si>
  <si>
    <t>Průzkumné práce-kamerový průzkum přípojek UV</t>
  </si>
  <si>
    <t>m</t>
  </si>
  <si>
    <t>CS ÚRS 2018 01</t>
  </si>
  <si>
    <t>1024</t>
  </si>
  <si>
    <t>1237884278</t>
  </si>
  <si>
    <t>VV</t>
  </si>
  <si>
    <t>17</t>
  </si>
  <si>
    <t>011503000</t>
  </si>
  <si>
    <t>Stavební průzkum bez rozlišení</t>
  </si>
  <si>
    <t>…</t>
  </si>
  <si>
    <t>-1365093670</t>
  </si>
  <si>
    <t>P</t>
  </si>
  <si>
    <t>Poznámka k položce:_x000d_
Passport okolních objektů a oplocení</t>
  </si>
  <si>
    <t>3</t>
  </si>
  <si>
    <t>012103000</t>
  </si>
  <si>
    <t>Geodetické práce před výstavbou</t>
  </si>
  <si>
    <t>-411157753</t>
  </si>
  <si>
    <t>Poznámka k položce:_x000d_
Vytýčení stávajících inženýrských sítí</t>
  </si>
  <si>
    <t>4</t>
  </si>
  <si>
    <t>012303000</t>
  </si>
  <si>
    <t>Geodetické práce po výstavbě</t>
  </si>
  <si>
    <t>643943455</t>
  </si>
  <si>
    <t>Poznámka k položce:_x000d_
Zaměření skutečného provedení stavby</t>
  </si>
  <si>
    <t>013254000</t>
  </si>
  <si>
    <t>Dokumentace skutečného provedení stavby</t>
  </si>
  <si>
    <t>633290552</t>
  </si>
  <si>
    <t>Poznámka k položce:_x000d_
Zřetelné vyznačení všech změn do projektové dokumentace stavby, ke kterým dojde v průběhu realizace díla v min. 2 vyhotoveních.</t>
  </si>
  <si>
    <t>VRN3</t>
  </si>
  <si>
    <t>Zařízení staveniště</t>
  </si>
  <si>
    <t>6</t>
  </si>
  <si>
    <t>030001000</t>
  </si>
  <si>
    <t>175629379</t>
  </si>
  <si>
    <t>Poznámka k položce:_x000d_
Zřízení, provoz a zrušení ZS</t>
  </si>
  <si>
    <t>7</t>
  </si>
  <si>
    <t>034503000</t>
  </si>
  <si>
    <t>Informační tabule na staveništi</t>
  </si>
  <si>
    <t>1450463691</t>
  </si>
  <si>
    <t>VRN4</t>
  </si>
  <si>
    <t>Inženýrská činnost</t>
  </si>
  <si>
    <t>8</t>
  </si>
  <si>
    <t>040001000</t>
  </si>
  <si>
    <t>301372270</t>
  </si>
  <si>
    <t>Poznámka k položce:_x000d_
Projednání DIO, zajištění DIR, zajištění dokladů nutných k zahájení stavby</t>
  </si>
  <si>
    <t>9</t>
  </si>
  <si>
    <t>043134000</t>
  </si>
  <si>
    <t>Zkoušky zatěžovací</t>
  </si>
  <si>
    <t>291750918</t>
  </si>
  <si>
    <t>VRN9</t>
  </si>
  <si>
    <t>Ostatní náklady</t>
  </si>
  <si>
    <t>10</t>
  </si>
  <si>
    <t>090001000</t>
  </si>
  <si>
    <t>-1590410498</t>
  </si>
  <si>
    <t>Poznámka k položce:_x000d_
DIO-pronájem DZ, apod.</t>
  </si>
  <si>
    <t>01 - Komunikace</t>
  </si>
  <si>
    <t>HSV - Práce a dodávky HSV</t>
  </si>
  <si>
    <t xml:space="preserve">    1 -  Zemní práce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</si>
  <si>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</si>
  <si>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</si>
  <si>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</si>
  <si>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</si>
  <si>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</si>
  <si>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HSV</t>
  </si>
  <si>
    <t>Práce a dodávky HSV</t>
  </si>
  <si>
    <t xml:space="preserve"> Zemní práce</t>
  </si>
  <si>
    <t>113107241</t>
  </si>
  <si>
    <t>Odstranění podkladů nebo krytů strojně plochy jednotlivě přes 200 m2 s přemístěním hmot na skládku na vzdálenost do 20 m nebo s naložením na dopravní prostředek živičných, o tl. vrstvy do 50 mm</t>
  </si>
  <si>
    <t>m2</t>
  </si>
  <si>
    <t>880010032</t>
  </si>
  <si>
    <t>"stávající chodníky"490,00</t>
  </si>
  <si>
    <t>"vjezdy asfalt"170,00</t>
  </si>
  <si>
    <t>Součet</t>
  </si>
  <si>
    <t>113107230</t>
  </si>
  <si>
    <t>Odstranění podkladů nebo krytů strojně plochy jednotlivě přes 200 m2 s přemístěním hmot na skládku na vzdálenost do 20 m nebo s naložením na dopravní prostředek z betonu prostého, o tl. vrstvy do 100 mm</t>
  </si>
  <si>
    <t>671247151</t>
  </si>
  <si>
    <t>"vjezdy dlažba"5,00</t>
  </si>
  <si>
    <t>113107211</t>
  </si>
  <si>
    <t>Odstranění podkladů nebo krytů strojně plochy jednotlivě přes 200 m2 s přemístěním hmot na skládku na vzdálenost do 20 m nebo s naložením na dopravní prostředek z kameniva těženého, o tl. vrstvy do 100 mm</t>
  </si>
  <si>
    <t>-158958256</t>
  </si>
  <si>
    <t>113106171</t>
  </si>
  <si>
    <t>Rozebrání dlažeb a dílců vozovek a ploch s přemístěním hmot na skládku na vzdálenost do 3 m nebo s naložením na dopravní prostředek, s jakoukoliv výplní spár ručně ze zámkové dlažby s ložem z kameniva</t>
  </si>
  <si>
    <t>2108392522</t>
  </si>
  <si>
    <t>113107152</t>
  </si>
  <si>
    <t>Odstranění podkladů nebo krytů strojně plochy jednotlivě přes 50 m2 do 200 m2 s přemístěním hmot na skládku na vzdálenost do 20 m nebo s naložením na dopravní prostředek z kameniva těženého, o tl. vrstvy přes 100 do 200 mm</t>
  </si>
  <si>
    <t>-35604331</t>
  </si>
  <si>
    <t>113154354</t>
  </si>
  <si>
    <t>Frézování živičného podkladu nebo krytu s naložením na dopravní prostředek plochy přes 1 000 do 10 000 m2 s překážkami v trase pruhu šířky do 1 m, tloušťky vrstvy 100 mm</t>
  </si>
  <si>
    <t>1191338942</t>
  </si>
  <si>
    <t>"vozovka"1706</t>
  </si>
  <si>
    <t>113107231</t>
  </si>
  <si>
    <t>Odstranění podkladů nebo krytů strojně plochy jednotlivě přes 200 m2 s přemístěním hmot na skládku na vzdálenost do 20 m nebo s naložením na dopravní prostředek z betonu prostého, o tl. vrstvy přes 100 do 150 mm</t>
  </si>
  <si>
    <t>-1170411727</t>
  </si>
  <si>
    <t>113107212</t>
  </si>
  <si>
    <t>Odstranění podkladů nebo krytů strojně plochy jednotlivě přes 200 m2 s přemístěním hmot na skládku na vzdálenost do 20 m nebo s naložením na dopravní prostředek z kameniva těženého, o tl. vrstvy přes 100 do 200 mm</t>
  </si>
  <si>
    <t>-223894015</t>
  </si>
  <si>
    <t>113202111</t>
  </si>
  <si>
    <t>Vytrhání obrub s vybouráním lože, s přemístěním hmot na skládku na vzdálenost do 3 m nebo s naložením na dopravní prostředek z krajníků nebo obrubníků stojatých</t>
  </si>
  <si>
    <t>642491142</t>
  </si>
  <si>
    <t>"silniční"564</t>
  </si>
  <si>
    <t>"chodníkové"21</t>
  </si>
  <si>
    <t>132201101</t>
  </si>
  <si>
    <t>Hloubení zapažených i nezapažených rýh šířky do 600 mm s urovnáním dna do předepsaného profilu a spádu v hornině tř. 3 do 100 m3</t>
  </si>
  <si>
    <t>m3</t>
  </si>
  <si>
    <t>-802600791</t>
  </si>
  <si>
    <t>"UV1"10,2*0,6*4,59</t>
  </si>
  <si>
    <t>"UV3, UV4"17,2*0,6*4,07</t>
  </si>
  <si>
    <t>"UV5"4,4*0,6*3,95</t>
  </si>
  <si>
    <t>11</t>
  </si>
  <si>
    <t>132201109</t>
  </si>
  <si>
    <t>Hloubení zapažených i nezapažených rýh šířky do 600 mm s urovnáním dna do předepsaného profilu a spádu v hornině tř. 3 Příplatek k cenám za lepivost horniny tř. 3</t>
  </si>
  <si>
    <t>-102341115</t>
  </si>
  <si>
    <t>80,521*0,3</t>
  </si>
  <si>
    <t>12</t>
  </si>
  <si>
    <t>151101103</t>
  </si>
  <si>
    <t>Zřízení pažení a rozepření stěn rýh pro podzemní vedení pro všechny šířky rýhy příložné pro jakoukoliv mezerovitost, hloubky do 8 m</t>
  </si>
  <si>
    <t>-631896912</t>
  </si>
  <si>
    <t>"UV1"10,2*4,59</t>
  </si>
  <si>
    <t>"UV3, UV4"17,2*4,07</t>
  </si>
  <si>
    <t>"UV5"4,4*3,95</t>
  </si>
  <si>
    <t>13</t>
  </si>
  <si>
    <t>151101113</t>
  </si>
  <si>
    <t>Odstranění pažení a rozepření stěn rýh pro podzemní vedení s uložením materiálu na vzdálenost do 3 m od kraje výkopu příložné, hloubky přes 4 do 8 m</t>
  </si>
  <si>
    <t>-2019539647</t>
  </si>
  <si>
    <t>14</t>
  </si>
  <si>
    <t>174101101</t>
  </si>
  <si>
    <t>Zásyp sypaninou z jakékoliv horniny s uložením výkopku ve vrstvách se zhutněním jam, šachet, rýh nebo kolem objektů v těchto vykopávkách</t>
  </si>
  <si>
    <t>1144720363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</si>
  <si>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</si>
  <si>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 sítem</t>
  </si>
  <si>
    <t>161899717</t>
  </si>
  <si>
    <t>16</t>
  </si>
  <si>
    <t>M</t>
  </si>
  <si>
    <t>58337331</t>
  </si>
  <si>
    <t>štěrkopísek frakce 0/22</t>
  </si>
  <si>
    <t>t</t>
  </si>
  <si>
    <t>-1298310107</t>
  </si>
  <si>
    <t>"UV1"10,2*0,6*4,59*2</t>
  </si>
  <si>
    <t>"UV3, UV4"17,2*0,6*4,07*2</t>
  </si>
  <si>
    <t>"UV5"4,4*0,6*3,95*2</t>
  </si>
  <si>
    <t>181411131</t>
  </si>
  <si>
    <t>Založení trávníku na půdě předem připravené plochy do 1000 m2 výsevem včetně utažení parkového v rovině nebo na svahu do 1:5</t>
  </si>
  <si>
    <t>1552626445</t>
  </si>
  <si>
    <t>18</t>
  </si>
  <si>
    <t>103641010</t>
  </si>
  <si>
    <t xml:space="preserve">zemina pro terénní úpravy -  ornice</t>
  </si>
  <si>
    <t>CS ÚRS 2017 02</t>
  </si>
  <si>
    <t>-1339444288</t>
  </si>
  <si>
    <t>17*0,15*2</t>
  </si>
  <si>
    <t>19</t>
  </si>
  <si>
    <t>005724100</t>
  </si>
  <si>
    <t>osivo směs travní parková</t>
  </si>
  <si>
    <t>kg</t>
  </si>
  <si>
    <t>-1689451630</t>
  </si>
  <si>
    <t>Poznámka k položce:_x000d_
1m2=25g</t>
  </si>
  <si>
    <t>17*0,025</t>
  </si>
  <si>
    <t>20</t>
  </si>
  <si>
    <t>181951102</t>
  </si>
  <si>
    <t>Úprava pláně vyrovnáním výškových rozdílů v hornině tř. 1 až 4 se zhutněním</t>
  </si>
  <si>
    <t>-2076279795</t>
  </si>
  <si>
    <t>"chodníky"563</t>
  </si>
  <si>
    <t>"vjezdy"180</t>
  </si>
  <si>
    <t>"hmatové úpravy"49</t>
  </si>
  <si>
    <t>"vozovka"1212</t>
  </si>
  <si>
    <t>"zvýšená křižovatková plocha a práh"418</t>
  </si>
  <si>
    <t>Komunikace pozemní</t>
  </si>
  <si>
    <t>564851111</t>
  </si>
  <si>
    <t>Podklad ze štěrkodrti ŠD s rozprostřením a zhutněním, po zhutnění tl. 150 mm</t>
  </si>
  <si>
    <t>-1553451876</t>
  </si>
  <si>
    <t>22</t>
  </si>
  <si>
    <t>565135111</t>
  </si>
  <si>
    <t>Asfaltový beton vrstva podkladní ACP 16 (obalované kamenivo střednězrnné - OKS) s rozprostřením a zhutněním v pruhu šířky do 3 m, po zhutnění tl. 50 mm</t>
  </si>
  <si>
    <t>960985256</t>
  </si>
  <si>
    <t>23</t>
  </si>
  <si>
    <t>578142115</t>
  </si>
  <si>
    <t>Litý asfalt MA 8 (LAJ) s rozprostřením z nemodifikovaného asfaltu v pruhu šířky do 3 m tl. 40 mm</t>
  </si>
  <si>
    <t>-954079471</t>
  </si>
  <si>
    <t>24</t>
  </si>
  <si>
    <t>564861111</t>
  </si>
  <si>
    <t>Podklad ze štěrkodrti ŠD 0/32 s rozprostřením a zhutněním, po zhutnění tl. 200 mm</t>
  </si>
  <si>
    <t>-1940799562</t>
  </si>
  <si>
    <t>25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</si>
  <si>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</si>
  <si>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</si>
  <si>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1633708207</t>
  </si>
  <si>
    <t>26</t>
  </si>
  <si>
    <t>59245010</t>
  </si>
  <si>
    <t>dlažba zámková profilová 20x16,5x8 cm barevná</t>
  </si>
  <si>
    <t>1209326292</t>
  </si>
  <si>
    <t>27</t>
  </si>
  <si>
    <t>59245006</t>
  </si>
  <si>
    <t>dlažba skladebná betonová základní pro nevidomé 20 x 10 x 6 cm barevná</t>
  </si>
  <si>
    <t>-1028033747</t>
  </si>
  <si>
    <t>28</t>
  </si>
  <si>
    <t>564861111R</t>
  </si>
  <si>
    <t>Podklad ze štěrkodrti ŠD 0/63 s rozprostřením a zhutněním, po zhutnění tl. 200 mm</t>
  </si>
  <si>
    <t>-978480253</t>
  </si>
  <si>
    <t>29</t>
  </si>
  <si>
    <t>567122111</t>
  </si>
  <si>
    <t>Podklad ze směsi stmelené cementem SC bez dilatačních spár, s rozprostřením a zhutněním SC C 8/10 (KSC I), po zhutnění tl. 120 mm</t>
  </si>
  <si>
    <t>1504476800</t>
  </si>
  <si>
    <t>30</t>
  </si>
  <si>
    <t>58932910</t>
  </si>
  <si>
    <t>beton C 20/25 X0XC2 kamenivo frakce 0/22</t>
  </si>
  <si>
    <t>1379589415</t>
  </si>
  <si>
    <t>"oprava vozovky okolo obrub"43*0,25</t>
  </si>
  <si>
    <t>31</t>
  </si>
  <si>
    <t>573211107</t>
  </si>
  <si>
    <t>Postřik spojovací PS bez posypu kamenivem z asfaltu silničního, v množství 0,30 kg/m2</t>
  </si>
  <si>
    <t>204990943</t>
  </si>
  <si>
    <t>32</t>
  </si>
  <si>
    <t>565145111</t>
  </si>
  <si>
    <t>Asfaltový beton vrstva podkladní ACP 16 (obalované kamenivo střednězrnné - OKS) s rozprostřením a zhutněním v pruhu šířky do 3 m, po zhutnění tl. 60 mm</t>
  </si>
  <si>
    <t>2133437895</t>
  </si>
  <si>
    <t>33</t>
  </si>
  <si>
    <t>573231106</t>
  </si>
  <si>
    <t>Postřik spojovací PS bez posypu kamenivem ze silniční emulze, v množství 0,30 kg/m2</t>
  </si>
  <si>
    <t>534700893</t>
  </si>
  <si>
    <t>"oprava vozovky okolo obrub"43</t>
  </si>
  <si>
    <t>34</t>
  </si>
  <si>
    <t>577134111</t>
  </si>
  <si>
    <t>Asfaltový beton vrstva obrusná ACO 11 (ABS) s rozprostřením a se zhutněním z nemodifikovaného asfaltu v pruhu šířky do 3 m tř. I, po zhutnění tl. 40 mm</t>
  </si>
  <si>
    <t>-1745930798</t>
  </si>
  <si>
    <t>Trubní vedení</t>
  </si>
  <si>
    <t>35</t>
  </si>
  <si>
    <t>899204211R</t>
  </si>
  <si>
    <t>Zrušení uliční vpusti</t>
  </si>
  <si>
    <t>kus</t>
  </si>
  <si>
    <t>238624723</t>
  </si>
  <si>
    <t>36</t>
  </si>
  <si>
    <t>895941111</t>
  </si>
  <si>
    <t>Zřízení vpusti kanalizační uliční z betonových dílců typ UV-50 normální</t>
  </si>
  <si>
    <t>1933673932</t>
  </si>
  <si>
    <t>37</t>
  </si>
  <si>
    <t>59223850</t>
  </si>
  <si>
    <t>dno betonové pro uliční vpusť s výtokovým otvorem 45x33x5 cm</t>
  </si>
  <si>
    <t>-1959302243</t>
  </si>
  <si>
    <t>38</t>
  </si>
  <si>
    <t>59223858</t>
  </si>
  <si>
    <t>skruž betonová pro uliční vpusť horní 45 x 57 x 5 cm</t>
  </si>
  <si>
    <t>453713485</t>
  </si>
  <si>
    <t>39</t>
  </si>
  <si>
    <t>59223864</t>
  </si>
  <si>
    <t>prstenec betonový pro uliční vpusť vyrovnávací 39 x 6 x 13 cm</t>
  </si>
  <si>
    <t>-2120634445</t>
  </si>
  <si>
    <t>40</t>
  </si>
  <si>
    <t>59223874</t>
  </si>
  <si>
    <t>koš vysoký pro uliční vpusti, žárově zinkovaný plech,pro rám 500/300</t>
  </si>
  <si>
    <t>-1845973570</t>
  </si>
  <si>
    <t>41</t>
  </si>
  <si>
    <t>899204112</t>
  </si>
  <si>
    <t>Osazení mříží litinových včetně rámů a košů na bahno pro třídu zatížení D400, E600</t>
  </si>
  <si>
    <t>-508108200</t>
  </si>
  <si>
    <t>42</t>
  </si>
  <si>
    <t>55242322</t>
  </si>
  <si>
    <t>mříž D 400 - plochá 500x500mm</t>
  </si>
  <si>
    <t>1292078099</t>
  </si>
  <si>
    <t>"UV2, UV5"1+1</t>
  </si>
  <si>
    <t>43</t>
  </si>
  <si>
    <t>55242332R</t>
  </si>
  <si>
    <t xml:space="preserve">mříž D 400 -  plochá 800x800 4-stranný rám</t>
  </si>
  <si>
    <t>1858827468</t>
  </si>
  <si>
    <t>"UV1, UV3+UV4"1+2</t>
  </si>
  <si>
    <t>44</t>
  </si>
  <si>
    <t>837375121</t>
  </si>
  <si>
    <t>Výsek a montáž kameninové odbočné tvarovky na kameninovém potrubí DN 300</t>
  </si>
  <si>
    <t>-1984254351</t>
  </si>
  <si>
    <t>"UV1"1</t>
  </si>
  <si>
    <t>"UV2"0</t>
  </si>
  <si>
    <t>"UV3+UV4"1</t>
  </si>
  <si>
    <t>"UV5"1</t>
  </si>
  <si>
    <t>45</t>
  </si>
  <si>
    <t>59711774</t>
  </si>
  <si>
    <t>odbočka kameninová glazovaná jednoduchá kolmá DN 300/200 L60cm spojovací systém C/F tř.240/160</t>
  </si>
  <si>
    <t>-1389440787</t>
  </si>
  <si>
    <t>46</t>
  </si>
  <si>
    <t>831352121</t>
  </si>
  <si>
    <t>Montáž potrubí z trub kameninových hrdlových s integrovaným těsněním v otevřeném výkopu ve sklonu do 20 % DN 200</t>
  </si>
  <si>
    <t>1171021794</t>
  </si>
  <si>
    <t>"UV1"10,2</t>
  </si>
  <si>
    <t>"UV3+UV4"17,2</t>
  </si>
  <si>
    <t>"UV5"4,4</t>
  </si>
  <si>
    <t>47</t>
  </si>
  <si>
    <t>831262191</t>
  </si>
  <si>
    <t>Montáž potrubí z trub kameninových hrdlových s integrovaným těsněním Příplatek k cenám za práce v otevřeném výkopu ve sklonu přes 20 %, pro DN od 100 do 300</t>
  </si>
  <si>
    <t>1554011509</t>
  </si>
  <si>
    <t>48</t>
  </si>
  <si>
    <t>59710704</t>
  </si>
  <si>
    <t>trouba kameninová glazovaná DN 200mm L2,50m spojovací systém C Třída 240</t>
  </si>
  <si>
    <t>-1675302671</t>
  </si>
  <si>
    <t>31,8*1,015 "Přepočtené koeficientem množství</t>
  </si>
  <si>
    <t>49</t>
  </si>
  <si>
    <t>899331111</t>
  </si>
  <si>
    <t>Výšková úprava uličního vstupu nebo vpusti do 200 mm zvýšením poklopu</t>
  </si>
  <si>
    <t>-1788574951</t>
  </si>
  <si>
    <t>Poznámka k položce:_x000d_
Rektifikace povrchových znaků IS</t>
  </si>
  <si>
    <t>51</t>
  </si>
  <si>
    <t>Ostatní konstrukce a práce, bourání</t>
  </si>
  <si>
    <t>50</t>
  </si>
  <si>
    <t>915611111</t>
  </si>
  <si>
    <t>Předznačení pro vodorovné značení stříkané barvou nebo prováděné z nátěrových hmot liniové dělicí čáry, vodicí proužky</t>
  </si>
  <si>
    <t>-1116793081</t>
  </si>
  <si>
    <t>"V10f"7</t>
  </si>
  <si>
    <t>915121111</t>
  </si>
  <si>
    <t>Vodorovné dopravní značení stříkané barvou vodící čára bílá šířky 250 mm souvislá základní</t>
  </si>
  <si>
    <t>-1392504206</t>
  </si>
  <si>
    <t>52</t>
  </si>
  <si>
    <t>915221112</t>
  </si>
  <si>
    <t>Vodorovné dopravní značení stříkaným plastem vodící čára bílá šířky 250 mm souvislá retroreflexní</t>
  </si>
  <si>
    <t>344429160</t>
  </si>
  <si>
    <t>53</t>
  </si>
  <si>
    <t>915621111</t>
  </si>
  <si>
    <t>Předznačení pro vodorovné značení stříkané barvou nebo prováděné z nátěrových hmot plošné šipky, symboly, nápisy</t>
  </si>
  <si>
    <t>1682881627</t>
  </si>
  <si>
    <t>"V7a"14,0+11,5</t>
  </si>
  <si>
    <t>"vodicí proužky přechodů"17</t>
  </si>
  <si>
    <t>"V17"13*0,25</t>
  </si>
  <si>
    <t>"symbol invalidy"2*1,5</t>
  </si>
  <si>
    <t>54</t>
  </si>
  <si>
    <t>915131111</t>
  </si>
  <si>
    <t>Vodorovné dopravní značení stříkané barvou přechody pro chodce, šipky, symboly bílé základní</t>
  </si>
  <si>
    <t>-1083074853</t>
  </si>
  <si>
    <t>55</t>
  </si>
  <si>
    <t>915231112</t>
  </si>
  <si>
    <t>Vodorovné dopravní značení stříkaným plastem přechody pro chodce, šipky, symboly nápisy bílé retroreflexní</t>
  </si>
  <si>
    <t>-722186749</t>
  </si>
  <si>
    <t>56</t>
  </si>
  <si>
    <t>912111112</t>
  </si>
  <si>
    <t>Montáž zábrany parkovací tvaru sloupku se zabetonovanou patkou</t>
  </si>
  <si>
    <t>1722512847</t>
  </si>
  <si>
    <t>57</t>
  </si>
  <si>
    <t>74910169R</t>
  </si>
  <si>
    <t>sloupek litinový regulační, v=1000 mm</t>
  </si>
  <si>
    <t>1963046201</t>
  </si>
  <si>
    <t>58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</si>
  <si>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</si>
  <si>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</si>
  <si>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1187981405</t>
  </si>
  <si>
    <t>Poznámka k položce:_x000d_
Svislé dopravní značky budou znovu použity, sloupky budou nové.</t>
  </si>
  <si>
    <t>"IP11a"1</t>
  </si>
  <si>
    <t>"IP4b"1</t>
  </si>
  <si>
    <t>"B1+E13"1</t>
  </si>
  <si>
    <t>"IP12"1</t>
  </si>
  <si>
    <t>"B2"1</t>
  </si>
  <si>
    <t>"IP10a"1</t>
  </si>
  <si>
    <t>59</t>
  </si>
  <si>
    <t>914111111</t>
  </si>
  <si>
    <t>Montáž svislé dopravní značky základní velikosti do 1 m2 objímkami na sloupky nebo konzoly</t>
  </si>
  <si>
    <t>-609495581</t>
  </si>
  <si>
    <t>"B1+E13"2</t>
  </si>
  <si>
    <t>"IP2"3</t>
  </si>
  <si>
    <t>60</t>
  </si>
  <si>
    <t>40445512</t>
  </si>
  <si>
    <t>značka dopravní svislá retroreflexní fólie tř 1 FeZn-Al rám 500x500mm</t>
  </si>
  <si>
    <t>-135626533</t>
  </si>
  <si>
    <t>61</t>
  </si>
  <si>
    <t>40445230</t>
  </si>
  <si>
    <t>sloupek Zn pro dopravní značku D 70mm v 350mm</t>
  </si>
  <si>
    <t>1799910941</t>
  </si>
  <si>
    <t>62</t>
  </si>
  <si>
    <t>914511112</t>
  </si>
  <si>
    <t>Montáž sloupku dopravních značek délky do 3,5 m do hliníkové patky</t>
  </si>
  <si>
    <t>-1637690988</t>
  </si>
  <si>
    <t>63</t>
  </si>
  <si>
    <t>40445241</t>
  </si>
  <si>
    <t>patka hliníková pro sloupek D 70 mm</t>
  </si>
  <si>
    <t>251930617</t>
  </si>
  <si>
    <t>64</t>
  </si>
  <si>
    <t>40445257</t>
  </si>
  <si>
    <t>upínací svorka na sloupek D 70 mm</t>
  </si>
  <si>
    <t>-1729209452</t>
  </si>
  <si>
    <t>65</t>
  </si>
  <si>
    <t>40445254</t>
  </si>
  <si>
    <t>víčko plastové na sloupek D 70mm</t>
  </si>
  <si>
    <t>173265973</t>
  </si>
  <si>
    <t>66</t>
  </si>
  <si>
    <t>916241113</t>
  </si>
  <si>
    <t>Osazení obrubníku kamenného se zřízením lože, s vyplněním a zatřením spár cementovou maltou ležatého s boční opěrou z betonu prostého, do lože z betonu prostého</t>
  </si>
  <si>
    <t>737058309</t>
  </si>
  <si>
    <t>"vozovka"568</t>
  </si>
  <si>
    <t>"zvýšená křižovatková plocha a práh"104</t>
  </si>
  <si>
    <t>67</t>
  </si>
  <si>
    <t>58380004</t>
  </si>
  <si>
    <t>obrubník kamenný přímý, žula, 25x20</t>
  </si>
  <si>
    <t>-1366149568</t>
  </si>
  <si>
    <t>"vozovka"568*1,05</t>
  </si>
  <si>
    <t>68</t>
  </si>
  <si>
    <t>58380005</t>
  </si>
  <si>
    <t>obrubník kamenný přímý, žula, 20x25</t>
  </si>
  <si>
    <t>-891423021</t>
  </si>
  <si>
    <t>"zvýšená křižovatková plocha a práh"104*1,05</t>
  </si>
  <si>
    <t>69</t>
  </si>
  <si>
    <t>916241213</t>
  </si>
  <si>
    <t>Osazení obrubníku kamenného se zřízením lože, s vyplněním a zatřením spár cementovou maltou stojatého s boční opěrou z betonu prostého, do lože z betonu prostého</t>
  </si>
  <si>
    <t>-654529044</t>
  </si>
  <si>
    <t>"chodník"21</t>
  </si>
  <si>
    <t>70</t>
  </si>
  <si>
    <t>59217016</t>
  </si>
  <si>
    <t>obrubník betonový chodníkový 100x8x25 cm</t>
  </si>
  <si>
    <t>-614812976</t>
  </si>
  <si>
    <t>"chodník"21*1,05</t>
  </si>
  <si>
    <t>71</t>
  </si>
  <si>
    <t>919112222</t>
  </si>
  <si>
    <t>Řezání dilatačních spár v živičném krytu vytvoření komůrky pro těsnící zálivku šířky 15 mm, hloubky 25 mm</t>
  </si>
  <si>
    <t>-212857502</t>
  </si>
  <si>
    <t>75,5</t>
  </si>
  <si>
    <t>72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</si>
  <si>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</si>
  <si>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</si>
  <si>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-1704285650</t>
  </si>
  <si>
    <t>997</t>
  </si>
  <si>
    <t>Přesun sutě</t>
  </si>
  <si>
    <t>73</t>
  </si>
  <si>
    <t>997221551</t>
  </si>
  <si>
    <t>Vodorovná doprava suti bez naložení, ale se složením a s hrubým urovnáním ze sypkých materiálů, na vzdálenost do 1 km</t>
  </si>
  <si>
    <t>1247788711</t>
  </si>
  <si>
    <t>"stávající chodníky-asfalt tl.50 mm"490,00*0,05*2,2</t>
  </si>
  <si>
    <t>"vjezdy asfalt-asfalt tl.50 mm"170,00*0,05*2,2</t>
  </si>
  <si>
    <t>"vozovka-asfalt tl.100 mm"1706*0,1*2,2</t>
  </si>
  <si>
    <t>Mezisoučet</t>
  </si>
  <si>
    <t>"stávající chodníky-beton tl.100 mm"490,00*0,1*2,5</t>
  </si>
  <si>
    <t>"vjezdy asfalt-beton tl.100 mm"170,00*0,1*2,5</t>
  </si>
  <si>
    <t>"vjezdy dlažba-beton tl.100 mm"5,00*0,1*2,5</t>
  </si>
  <si>
    <t>"vozovka-beton tl.150 mm"1706*0,15*2,5</t>
  </si>
  <si>
    <t>"stávající chodníky-kamenivo tl.100 mm"490,00*0,1*2,0</t>
  </si>
  <si>
    <t>"vjezdy asfalt-kamenivo tl.200 mm"170,00*0,2*2,0</t>
  </si>
  <si>
    <t>"vjezdy dlažba-kamenivo tl.200 mm"5,00*0,2*2,0</t>
  </si>
  <si>
    <t>"vozovka-kamenivo tl.200 mm"1706*0,2*2,0</t>
  </si>
  <si>
    <t>"UV1-zemina"10,2*0,6*4,59*2,0</t>
  </si>
  <si>
    <t>"UV3, UV4-zemina"17,2*0,6*4,07*2,0</t>
  </si>
  <si>
    <t>"UV5-zemina"4,4*0,6*3,95*2,0</t>
  </si>
  <si>
    <t>74</t>
  </si>
  <si>
    <t>997221559</t>
  </si>
  <si>
    <t>Vodorovná doprava suti bez naložení, ale se složením a s hrubým urovnáním Příplatek k ceně za každý další i započatý 1 km přes 1 km</t>
  </si>
  <si>
    <t>594130259</t>
  </si>
  <si>
    <t>"skládka 20 km"2265,363*19</t>
  </si>
  <si>
    <t>75</t>
  </si>
  <si>
    <t>997221561</t>
  </si>
  <si>
    <t>Vodorovná doprava suti bez naložení, ale se složením a s hrubým urovnáním z kusových materiálů, na vzdálenost do 1 km</t>
  </si>
  <si>
    <t>-403005607</t>
  </si>
  <si>
    <t>"vjezdy dlažba"5,00*0,08*2,5</t>
  </si>
  <si>
    <t>"silniční"564*0,08*2,5</t>
  </si>
  <si>
    <t>"chodníkové"21*0,05*2,5</t>
  </si>
  <si>
    <t>76</t>
  </si>
  <si>
    <t>997221569</t>
  </si>
  <si>
    <t>947190848</t>
  </si>
  <si>
    <t>"skládka 20 km"116,425*19</t>
  </si>
  <si>
    <t>77</t>
  </si>
  <si>
    <t>997221815</t>
  </si>
  <si>
    <t>Poplatek za uložení stavebního odpadu na skládce (skládkovné) betonového</t>
  </si>
  <si>
    <t>734916869</t>
  </si>
  <si>
    <t>78</t>
  </si>
  <si>
    <t>997221845</t>
  </si>
  <si>
    <t>Poplatek za uložení stavebního odpadu na skládce (skládkovné) asfaltového bez obsahu dehtu</t>
  </si>
  <si>
    <t>1456053645</t>
  </si>
  <si>
    <t>79</t>
  </si>
  <si>
    <t>997221855</t>
  </si>
  <si>
    <t>Poplatek za uložení stavebního odpadu na skládce (skládkovné) zeminy a kameniva</t>
  </si>
  <si>
    <t>-1722036811</t>
  </si>
  <si>
    <t>80</t>
  </si>
  <si>
    <t>R10</t>
  </si>
  <si>
    <t>Odečet ceny odfrézovaného materiálu</t>
  </si>
  <si>
    <t>940309783</t>
  </si>
  <si>
    <t>998</t>
  </si>
  <si>
    <t>Přesun hmot</t>
  </si>
  <si>
    <t>81</t>
  </si>
  <si>
    <t>998225111</t>
  </si>
  <si>
    <t>Přesun hmot pro komunikace s krytem z kameniva, monolitickým betonovým nebo živičným dopravní vzdálenost do 200 m jakékoliv délky objektu</t>
  </si>
  <si>
    <t>-424880206</t>
  </si>
  <si>
    <t>02 - Sanace zemní pláně</t>
  </si>
  <si>
    <t>122201102</t>
  </si>
  <si>
    <t>Odkopávky a prokopávky nezapažené s přehozením výkopku na vzdálenost do 3 m nebo s naložením na dopravní prostředek v hornině tř. 3 přes 100 do 1 000 m3</t>
  </si>
  <si>
    <t>1106040112</t>
  </si>
  <si>
    <t>"chodníky"563*0,3</t>
  </si>
  <si>
    <t>"vjezdy"180*0,3</t>
  </si>
  <si>
    <t>"hmatové úpravy"49*0,3</t>
  </si>
  <si>
    <t>"vozovka"1212*0,3</t>
  </si>
  <si>
    <t>"zvýšená křižovatková plocha a práh"418*0,3</t>
  </si>
  <si>
    <t>122201109</t>
  </si>
  <si>
    <t>Odkopávky a prokopávky nezapažené s přehozením výkopku na vzdálenost do 3 m nebo s naložením na dopravní prostředek v hornině tř. 3 Příplatek k cenám za lepivost horniny tř. 3</t>
  </si>
  <si>
    <t>1562404050</t>
  </si>
  <si>
    <t>726,6*0,3</t>
  </si>
  <si>
    <t>-558245624</t>
  </si>
  <si>
    <t>"chodníky"563*2</t>
  </si>
  <si>
    <t>"vjezdy"180*2</t>
  </si>
  <si>
    <t>"hmatové úpravy"49*2</t>
  </si>
  <si>
    <t>"vozovka"1212*2</t>
  </si>
  <si>
    <t>"zvýšená křižovatková plocha a práh"418*2</t>
  </si>
  <si>
    <t>564851111R2</t>
  </si>
  <si>
    <t>-1150302635</t>
  </si>
  <si>
    <t>Poznámka k položce:_x000d_
fr. 0/63</t>
  </si>
  <si>
    <t>919721122</t>
  </si>
  <si>
    <t>Geomříž pro stabilizaci podkladu tuhá dvouosá z polypropylenu, podélná pevnost v tahu 30 kN/m</t>
  </si>
  <si>
    <t>-1873451536</t>
  </si>
  <si>
    <t>919726122</t>
  </si>
  <si>
    <t>Geotextilie netkaná pro ochranu, separaci nebo filtraci měrná hmotnost přes 200 do 300 g/m2</t>
  </si>
  <si>
    <t>925430134</t>
  </si>
  <si>
    <t>-1864138881</t>
  </si>
  <si>
    <t>"chodníky"563*0,3*2,0</t>
  </si>
  <si>
    <t>"vjezdy"180*0,3*2,0</t>
  </si>
  <si>
    <t>"hmatové úpravy"49*0,3*2,0</t>
  </si>
  <si>
    <t>"vozovka"1212*0,3*2,0</t>
  </si>
  <si>
    <t>"zvýšená křižovatková plocha a práh"418*0,3*2,0</t>
  </si>
  <si>
    <t>1961056487</t>
  </si>
  <si>
    <t>"skládka 20 km"1453,2*19</t>
  </si>
  <si>
    <t>688532023</t>
  </si>
  <si>
    <t>383470326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</si>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</sst>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0000A8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5" fillId="0" borderId="0" applyNumberFormat="0" applyFill="0" applyBorder="0" applyAlignment="0" applyProtection="0"/>
  </cellStyleXfs>
  <cellXfs count="3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/>
    <xf numFmtId="0" fontId="0" fillId="0" borderId="4" xfId="0" applyBorder="1" applyProtection="1"/>
    <xf numFmtId="0" fontId="0" fillId="0" borderId="0" xfId="0" applyProtection="1"/>
    <xf numFmtId="0" fontId="14" fillId="0" borderId="0" xfId="0" applyFont="1" applyAlignment="1" applyProtection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5" xfId="0" applyBorder="1" applyProtection="1"/>
    <xf numFmtId="0" fontId="0" fillId="0" borderId="0" xfId="0" applyFont="1" applyAlignment="1">
      <alignment vertical="center"/>
    </xf>
    <xf numFmtId="0" fontId="0" fillId="0" borderId="4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8" fillId="0" borderId="6" xfId="0" applyFont="1" applyBorder="1" applyAlignment="1" applyProtection="1">
      <alignment horizontal="left" vertical="center"/>
    </xf>
    <xf numFmtId="0" fontId="0" fillId="0" borderId="6" xfId="0" applyFont="1" applyBorder="1" applyAlignment="1" applyProtection="1">
      <alignment vertical="center"/>
    </xf>
    <xf numFmtId="4" fontId="18" fillId="0" borderId="6" xfId="0" applyNumberFormat="1" applyFont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9" fillId="0" borderId="0" xfId="0" applyNumberFormat="1" applyFont="1" applyAlignment="1" applyProtection="1">
      <alignment vertical="center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7" xfId="0" applyFont="1" applyFill="1" applyBorder="1" applyAlignment="1" applyProtection="1">
      <alignment horizontal="left" vertical="center"/>
    </xf>
    <xf numFmtId="0" fontId="0" fillId="3" borderId="8" xfId="0" applyFont="1" applyFill="1" applyBorder="1" applyAlignment="1" applyProtection="1">
      <alignment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left" vertical="center"/>
    </xf>
    <xf numFmtId="4" fontId="4" fillId="3" borderId="8" xfId="0" applyNumberFormat="1" applyFont="1" applyFill="1" applyBorder="1" applyAlignment="1" applyProtection="1">
      <alignment vertical="center"/>
    </xf>
    <xf numFmtId="0" fontId="0" fillId="3" borderId="9" xfId="0" applyFont="1" applyFill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4" xfId="0" applyFont="1" applyBorder="1" applyAlignment="1">
      <alignment vertical="center"/>
    </xf>
    <xf numFmtId="0" fontId="18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1" fillId="0" borderId="15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left" vertical="center"/>
    </xf>
    <xf numFmtId="0" fontId="0" fillId="4" borderId="8" xfId="0" applyFont="1" applyFill="1" applyBorder="1" applyAlignment="1" applyProtection="1">
      <alignment vertical="center"/>
    </xf>
    <xf numFmtId="0" fontId="22" fillId="4" borderId="8" xfId="0" applyFont="1" applyFill="1" applyBorder="1" applyAlignment="1" applyProtection="1">
      <alignment horizontal="center" vertical="center"/>
    </xf>
    <xf numFmtId="0" fontId="22" fillId="4" borderId="8" xfId="0" applyFont="1" applyFill="1" applyBorder="1" applyAlignment="1" applyProtection="1">
      <alignment horizontal="right" vertical="center"/>
    </xf>
    <xf numFmtId="0" fontId="22" fillId="4" borderId="9" xfId="0" applyFont="1" applyFill="1" applyBorder="1" applyAlignment="1" applyProtection="1">
      <alignment horizontal="center" vertical="center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23" fillId="0" borderId="19" xfId="0" applyFont="1" applyBorder="1" applyAlignment="1" applyProtection="1">
      <alignment horizontal="center" vertical="center" wrapText="1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4" xfId="0" applyFont="1" applyBorder="1" applyAlignment="1">
      <alignment vertical="center"/>
    </xf>
    <xf numFmtId="4" fontId="20" fillId="0" borderId="15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6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 applyProtection="1">
      <alignment vertical="center"/>
    </xf>
    <xf numFmtId="0" fontId="27" fillId="0" borderId="0" xfId="0" applyFont="1" applyAlignment="1" applyProtection="1">
      <alignment vertical="center"/>
    </xf>
    <xf numFmtId="0" fontId="27" fillId="0" borderId="0" xfId="0" applyFont="1" applyAlignment="1" applyProtection="1">
      <alignment horizontal="left" vertical="center" wrapText="1"/>
    </xf>
    <xf numFmtId="0" fontId="28" fillId="0" borderId="0" xfId="0" applyFont="1" applyAlignment="1" applyProtection="1">
      <alignment vertical="center"/>
    </xf>
    <xf numFmtId="4" fontId="28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4" xfId="0" applyFont="1" applyBorder="1" applyAlignment="1">
      <alignment vertical="center"/>
    </xf>
    <xf numFmtId="4" fontId="29" fillId="0" borderId="15" xfId="0" applyNumberFormat="1" applyFont="1" applyBorder="1" applyAlignment="1" applyProtection="1">
      <alignment vertical="center"/>
    </xf>
    <xf numFmtId="4" fontId="29" fillId="0" borderId="0" xfId="0" applyNumberFormat="1" applyFont="1" applyBorder="1" applyAlignment="1" applyProtection="1">
      <alignment vertical="center"/>
    </xf>
    <xf numFmtId="166" fontId="29" fillId="0" borderId="0" xfId="0" applyNumberFormat="1" applyFont="1" applyBorder="1" applyAlignment="1" applyProtection="1">
      <alignment vertical="center"/>
    </xf>
    <xf numFmtId="4" fontId="29" fillId="0" borderId="16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9" fillId="0" borderId="20" xfId="0" applyNumberFormat="1" applyFont="1" applyBorder="1" applyAlignment="1" applyProtection="1">
      <alignment vertical="center"/>
    </xf>
    <xf numFmtId="4" fontId="29" fillId="0" borderId="21" xfId="0" applyNumberFormat="1" applyFont="1" applyBorder="1" applyAlignment="1" applyProtection="1">
      <alignment vertical="center"/>
    </xf>
    <xf numFmtId="166" fontId="29" fillId="0" borderId="21" xfId="0" applyNumberFormat="1" applyFont="1" applyBorder="1" applyAlignment="1" applyProtection="1">
      <alignment vertical="center"/>
    </xf>
    <xf numFmtId="4" fontId="29" fillId="0" borderId="22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3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4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4" xfId="0" applyBorder="1" applyAlignment="1">
      <alignment vertical="center" wrapText="1"/>
    </xf>
    <xf numFmtId="0" fontId="0" fillId="0" borderId="13" xfId="0" applyFont="1" applyBorder="1" applyAlignment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right" vertical="center"/>
    </xf>
    <xf numFmtId="0" fontId="4" fillId="4" borderId="8" xfId="0" applyFont="1" applyFill="1" applyBorder="1" applyAlignment="1">
      <alignment horizontal="center" vertical="center"/>
    </xf>
    <xf numFmtId="0" fontId="0" fillId="4" borderId="8" xfId="0" applyFont="1" applyFill="1" applyBorder="1" applyAlignment="1" applyProtection="1">
      <alignment vertical="center"/>
      <protection locked="0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22" fillId="4" borderId="0" xfId="0" applyFont="1" applyFill="1" applyAlignment="1" applyProtection="1">
      <alignment horizontal="right" vertical="center"/>
    </xf>
    <xf numFmtId="0" fontId="31" fillId="0" borderId="0" xfId="0" applyFont="1" applyAlignment="1" applyProtection="1">
      <alignment horizontal="left" vertical="center"/>
    </xf>
    <xf numFmtId="0" fontId="6" fillId="0" borderId="4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1" xfId="0" applyFont="1" applyBorder="1" applyAlignment="1" applyProtection="1">
      <alignment horizontal="left" vertical="center"/>
    </xf>
    <xf numFmtId="0" fontId="6" fillId="0" borderId="21" xfId="0" applyFont="1" applyBorder="1" applyAlignment="1" applyProtection="1">
      <alignment vertical="center"/>
    </xf>
    <xf numFmtId="0" fontId="6" fillId="0" borderId="21" xfId="0" applyFont="1" applyBorder="1" applyAlignment="1" applyProtection="1">
      <alignment vertical="center"/>
      <protection locked="0"/>
    </xf>
    <xf numFmtId="4" fontId="6" fillId="0" borderId="21" xfId="0" applyNumberFormat="1" applyFont="1" applyBorder="1" applyAlignment="1" applyProtection="1">
      <alignment vertical="center"/>
    </xf>
    <xf numFmtId="0" fontId="6" fillId="0" borderId="4" xfId="0" applyFont="1" applyBorder="1" applyAlignment="1">
      <alignment vertical="center"/>
    </xf>
    <xf numFmtId="0" fontId="7" fillId="0" borderId="4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vertical="center"/>
    </xf>
    <xf numFmtId="0" fontId="7" fillId="0" borderId="21" xfId="0" applyFont="1" applyBorder="1" applyAlignment="1" applyProtection="1">
      <alignment vertical="center"/>
      <protection locked="0"/>
    </xf>
    <xf numFmtId="4" fontId="7" fillId="0" borderId="21" xfId="0" applyNumberFormat="1" applyFont="1" applyBorder="1" applyAlignment="1" applyProtection="1">
      <alignment vertical="center"/>
    </xf>
    <xf numFmtId="0" fontId="7" fillId="0" borderId="4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  <protection locked="0"/>
    </xf>
    <xf numFmtId="0" fontId="22" fillId="4" borderId="19" xfId="0" applyFont="1" applyFill="1" applyBorder="1" applyAlignment="1" applyProtection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 applyProtection="1"/>
    <xf numFmtId="0" fontId="0" fillId="0" borderId="13" xfId="0" applyBorder="1" applyAlignment="1" applyProtection="1">
      <alignment vertical="center"/>
    </xf>
    <xf numFmtId="166" fontId="32" fillId="0" borderId="13" xfId="0" applyNumberFormat="1" applyFont="1" applyBorder="1" applyAlignment="1" applyProtection="1"/>
    <xf numFmtId="166" fontId="32" fillId="0" borderId="14" xfId="0" applyNumberFormat="1" applyFont="1" applyBorder="1" applyAlignment="1" applyProtection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4" xfId="0" applyFont="1" applyBorder="1" applyAlignment="1"/>
    <xf numFmtId="0" fontId="8" fillId="0" borderId="15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6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22" fillId="0" borderId="23" xfId="0" applyFont="1" applyBorder="1" applyAlignment="1" applyProtection="1">
      <alignment horizontal="center" vertical="center"/>
    </xf>
    <xf numFmtId="49" fontId="22" fillId="0" borderId="23" xfId="0" applyNumberFormat="1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left" vertical="center" wrapText="1"/>
    </xf>
    <xf numFmtId="0" fontId="22" fillId="0" borderId="23" xfId="0" applyFont="1" applyBorder="1" applyAlignment="1" applyProtection="1">
      <alignment horizontal="center" vertical="center" wrapText="1"/>
    </xf>
    <xf numFmtId="167" fontId="22" fillId="0" borderId="23" xfId="0" applyNumberFormat="1" applyFont="1" applyBorder="1" applyAlignment="1" applyProtection="1">
      <alignment vertical="center"/>
    </xf>
    <xf numFmtId="4" fontId="22" fillId="2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</xf>
    <xf numFmtId="0" fontId="23" fillId="2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6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4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6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10" fillId="0" borderId="4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6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6" fillId="0" borderId="23" xfId="0" applyFont="1" applyBorder="1" applyAlignment="1" applyProtection="1">
      <alignment horizontal="center" vertical="center"/>
    </xf>
    <xf numFmtId="49" fontId="36" fillId="0" borderId="23" xfId="0" applyNumberFormat="1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left" vertical="center" wrapText="1"/>
    </xf>
    <xf numFmtId="0" fontId="36" fillId="0" borderId="23" xfId="0" applyFont="1" applyBorder="1" applyAlignment="1" applyProtection="1">
      <alignment horizontal="center" vertical="center" wrapText="1"/>
    </xf>
    <xf numFmtId="167" fontId="36" fillId="0" borderId="23" xfId="0" applyNumberFormat="1" applyFont="1" applyBorder="1" applyAlignment="1" applyProtection="1">
      <alignment vertical="center"/>
    </xf>
    <xf numFmtId="4" fontId="36" fillId="2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</xf>
    <xf numFmtId="0" fontId="37" fillId="0" borderId="4" xfId="0" applyFont="1" applyBorder="1" applyAlignment="1">
      <alignment vertical="center"/>
    </xf>
    <xf numFmtId="0" fontId="36" fillId="2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23" fillId="2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 applyProtection="1">
      <alignment horizontal="center" vertical="center"/>
    </xf>
    <xf numFmtId="166" fontId="23" fillId="0" borderId="21" xfId="0" applyNumberFormat="1" applyFont="1" applyBorder="1" applyAlignment="1" applyProtection="1">
      <alignment vertical="center"/>
    </xf>
    <xf numFmtId="166" fontId="23" fillId="0" borderId="22" xfId="0" applyNumberFormat="1" applyFont="1" applyBorder="1" applyAlignment="1" applyProtection="1">
      <alignment vertical="center"/>
    </xf>
    <xf numFmtId="0" fontId="0" fillId="0" borderId="0" xfId="0" applyAlignment="1">
      <alignment vertical="top"/>
    </xf>
    <xf numFmtId="0" fontId="38" fillId="0" borderId="24" xfId="0" applyFont="1" applyBorder="1" applyAlignment="1">
      <alignment vertical="center" wrapText="1"/>
    </xf>
    <xf numFmtId="0" fontId="38" fillId="0" borderId="25" xfId="0" applyFont="1" applyBorder="1" applyAlignment="1">
      <alignment vertical="center" wrapText="1"/>
    </xf>
    <xf numFmtId="0" fontId="38" fillId="0" borderId="26" xfId="0" applyFont="1" applyBorder="1" applyAlignment="1">
      <alignment vertical="center" wrapText="1"/>
    </xf>
    <xf numFmtId="0" fontId="38" fillId="0" borderId="27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7" xfId="0" applyFont="1" applyBorder="1" applyAlignment="1">
      <alignment vertical="center" wrapText="1"/>
    </xf>
    <xf numFmtId="0" fontId="40" fillId="0" borderId="29" xfId="0" applyFont="1" applyBorder="1" applyAlignment="1">
      <alignment horizontal="left" wrapText="1"/>
    </xf>
    <xf numFmtId="0" fontId="38" fillId="0" borderId="28" xfId="0" applyFont="1" applyBorder="1" applyAlignment="1">
      <alignment vertical="center" wrapText="1"/>
    </xf>
    <xf numFmtId="0" fontId="40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center" wrapText="1"/>
    </xf>
    <xf numFmtId="0" fontId="41" fillId="0" borderId="27" xfId="0" applyFont="1" applyBorder="1" applyAlignment="1">
      <alignment vertical="center" wrapText="1"/>
    </xf>
    <xf numFmtId="0" fontId="41" fillId="0" borderId="1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/>
    </xf>
    <xf numFmtId="0" fontId="41" fillId="0" borderId="1" xfId="0" applyFont="1" applyBorder="1" applyAlignment="1">
      <alignment vertical="center"/>
    </xf>
    <xf numFmtId="49" fontId="41" fillId="0" borderId="1" xfId="0" applyNumberFormat="1" applyFont="1" applyBorder="1" applyAlignment="1">
      <alignment horizontal="left" vertical="center" wrapText="1"/>
    </xf>
    <xf numFmtId="49" fontId="41" fillId="0" borderId="1" xfId="0" applyNumberFormat="1" applyFont="1" applyBorder="1" applyAlignment="1">
      <alignment vertical="center" wrapText="1"/>
    </xf>
    <xf numFmtId="0" fontId="38" fillId="0" borderId="30" xfId="0" applyFont="1" applyBorder="1" applyAlignment="1">
      <alignment vertical="center" wrapText="1"/>
    </xf>
    <xf numFmtId="0" fontId="42" fillId="0" borderId="2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" xfId="0" applyFont="1" applyBorder="1" applyAlignment="1">
      <alignment vertical="top"/>
    </xf>
    <xf numFmtId="0" fontId="38" fillId="0" borderId="0" xfId="0" applyFont="1" applyAlignment="1">
      <alignment vertical="top"/>
    </xf>
    <xf numFmtId="0" fontId="38" fillId="0" borderId="24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/>
    </xf>
    <xf numFmtId="0" fontId="39" fillId="0" borderId="1" xfId="0" applyFont="1" applyBorder="1" applyAlignment="1">
      <alignment horizontal="center" vertical="center"/>
    </xf>
    <xf numFmtId="0" fontId="38" fillId="0" borderId="28" xfId="0" applyFont="1" applyBorder="1" applyAlignment="1">
      <alignment horizontal="left" vertical="center"/>
    </xf>
    <xf numFmtId="0" fontId="40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9" xfId="0" applyFont="1" applyBorder="1" applyAlignment="1">
      <alignment horizontal="left" vertical="center"/>
    </xf>
    <xf numFmtId="0" fontId="40" fillId="0" borderId="29" xfId="0" applyFont="1" applyBorder="1" applyAlignment="1">
      <alignment horizontal="center" vertical="center"/>
    </xf>
    <xf numFmtId="0" fontId="43" fillId="0" borderId="29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1" xfId="0" applyFont="1" applyBorder="1" applyAlignment="1">
      <alignment horizontal="center" vertical="center"/>
    </xf>
    <xf numFmtId="0" fontId="41" fillId="0" borderId="27" xfId="0" applyFont="1" applyBorder="1" applyAlignment="1">
      <alignment horizontal="left" vertical="center"/>
    </xf>
    <xf numFmtId="0" fontId="41" fillId="0" borderId="1" xfId="0" applyFont="1" applyFill="1" applyBorder="1" applyAlignment="1">
      <alignment horizontal="left" vertical="center"/>
    </xf>
    <xf numFmtId="0" fontId="41" fillId="0" borderId="1" xfId="0" applyFont="1" applyFill="1" applyBorder="1" applyAlignment="1">
      <alignment horizontal="center" vertical="center"/>
    </xf>
    <xf numFmtId="0" fontId="38" fillId="0" borderId="3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left" vertical="center"/>
    </xf>
    <xf numFmtId="0" fontId="43" fillId="0" borderId="1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 wrapText="1"/>
    </xf>
    <xf numFmtId="0" fontId="41" fillId="0" borderId="29" xfId="0" applyFont="1" applyBorder="1" applyAlignment="1">
      <alignment horizontal="left" vertical="center" wrapText="1"/>
    </xf>
    <xf numFmtId="0" fontId="41" fillId="0" borderId="31" xfId="0" applyFont="1" applyBorder="1" applyAlignment="1">
      <alignment horizontal="left" vertical="center" wrapText="1"/>
    </xf>
    <xf numFmtId="0" fontId="41" fillId="0" borderId="1" xfId="0" applyFont="1" applyBorder="1" applyAlignment="1">
      <alignment horizontal="left" vertical="top"/>
    </xf>
    <xf numFmtId="0" fontId="41" fillId="0" borderId="1" xfId="0" applyFont="1" applyBorder="1" applyAlignment="1">
      <alignment horizontal="center" vertical="top"/>
    </xf>
    <xf numFmtId="0" fontId="41" fillId="0" borderId="30" xfId="0" applyFont="1" applyBorder="1" applyAlignment="1">
      <alignment horizontal="left" vertical="center"/>
    </xf>
    <xf numFmtId="0" fontId="41" fillId="0" borderId="31" xfId="0" applyFont="1" applyBorder="1" applyAlignment="1">
      <alignment horizontal="left" vertical="center"/>
    </xf>
    <xf numFmtId="0" fontId="43" fillId="0" borderId="0" xfId="0" applyFont="1" applyAlignment="1">
      <alignment vertical="center"/>
    </xf>
    <xf numFmtId="0" fontId="40" fillId="0" borderId="1" xfId="0" applyFont="1" applyBorder="1" applyAlignment="1">
      <alignment vertical="center"/>
    </xf>
    <xf numFmtId="0" fontId="43" fillId="0" borderId="29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0" fillId="0" borderId="1" xfId="0" applyBorder="1" applyAlignment="1">
      <alignment vertical="top"/>
    </xf>
    <xf numFmtId="49" fontId="41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0" fillId="0" borderId="29" xfId="0" applyFont="1" applyBorder="1" applyAlignment="1">
      <alignment horizontal="left"/>
    </xf>
    <xf numFmtId="0" fontId="43" fillId="0" borderId="29" xfId="0" applyFont="1" applyBorder="1" applyAlignment="1"/>
    <xf numFmtId="0" fontId="38" fillId="0" borderId="27" xfId="0" applyFont="1" applyBorder="1" applyAlignment="1">
      <alignment vertical="top"/>
    </xf>
    <xf numFmtId="0" fontId="38" fillId="0" borderId="28" xfId="0" applyFont="1" applyBorder="1" applyAlignment="1">
      <alignment vertical="top"/>
    </xf>
    <xf numFmtId="0" fontId="38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left" vertical="top"/>
    </xf>
    <xf numFmtId="0" fontId="38" fillId="0" borderId="30" xfId="0" applyFont="1" applyBorder="1" applyAlignment="1">
      <alignment vertical="top"/>
    </xf>
    <xf numFmtId="0" fontId="38" fillId="0" borderId="29" xfId="0" applyFont="1" applyBorder="1" applyAlignment="1">
      <alignment vertical="top"/>
    </xf>
    <xf numFmtId="0" fontId="38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="1" customFormat="1" ht="6.96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="1" customFormat="1" ht="24.96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="1" customFormat="1" ht="36.96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="1" customFormat="1" ht="18.48" customHeight="1">
      <c r="B11" s="22"/>
      <c r="C11" s="23"/>
      <c r="D11" s="23"/>
      <c r="E11" s="28" t="s">
        <v>22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27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="1" customFormat="1" ht="6.96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="1" customFormat="1" ht="12" customHeight="1">
      <c r="B13" s="22"/>
      <c r="C13" s="23"/>
      <c r="D13" s="33" t="s">
        <v>28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29</v>
      </c>
      <c r="AO13" s="23"/>
      <c r="AP13" s="23"/>
      <c r="AQ13" s="23"/>
      <c r="AR13" s="21"/>
      <c r="BE13" s="32"/>
      <c r="BS13" s="18" t="s">
        <v>6</v>
      </c>
    </row>
    <row r="14">
      <c r="B14" s="22"/>
      <c r="C14" s="23"/>
      <c r="D14" s="23"/>
      <c r="E14" s="35" t="s">
        <v>29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27</v>
      </c>
      <c r="AL14" s="23"/>
      <c r="AM14" s="23"/>
      <c r="AN14" s="35" t="s">
        <v>29</v>
      </c>
      <c r="AO14" s="23"/>
      <c r="AP14" s="23"/>
      <c r="AQ14" s="23"/>
      <c r="AR14" s="21"/>
      <c r="BE14" s="32"/>
      <c r="BS14" s="18" t="s">
        <v>6</v>
      </c>
    </row>
    <row r="15" s="1" customFormat="1" ht="6.96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="1" customFormat="1" ht="12" customHeight="1">
      <c r="B16" s="22"/>
      <c r="C16" s="23"/>
      <c r="D16" s="33" t="s">
        <v>30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="1" customFormat="1" ht="18.48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27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31</v>
      </c>
    </row>
    <row r="18" s="1" customFormat="1" ht="6.96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="1" customFormat="1" ht="12" customHeight="1">
      <c r="B19" s="22"/>
      <c r="C19" s="23"/>
      <c r="D19" s="33" t="s">
        <v>32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="1" customFormat="1" ht="18.48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27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="1" customFormat="1" ht="6.96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="1" customFormat="1" ht="12" customHeight="1">
      <c r="B22" s="22"/>
      <c r="C22" s="23"/>
      <c r="D22" s="33" t="s">
        <v>33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="1" customFormat="1" ht="16.5" customHeight="1">
      <c r="B23" s="22"/>
      <c r="C23" s="23"/>
      <c r="D23" s="23"/>
      <c r="E23" s="37" t="s">
        <v>19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="1" customFormat="1" ht="6.96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="1" customFormat="1" ht="6.96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="2" customFormat="1" ht="25.92" customHeight="1">
      <c r="A26" s="39"/>
      <c r="B26" s="40"/>
      <c r="C26" s="41"/>
      <c r="D26" s="42" t="s">
        <v>34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="2" customFormat="1" ht="6.96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="2" customFormat="1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35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36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37</v>
      </c>
      <c r="AL28" s="46"/>
      <c r="AM28" s="46"/>
      <c r="AN28" s="46"/>
      <c r="AO28" s="46"/>
      <c r="AP28" s="41"/>
      <c r="AQ28" s="41"/>
      <c r="AR28" s="45"/>
      <c r="BE28" s="32"/>
    </row>
    <row r="29" s="3" customFormat="1" ht="14.4" customHeight="1">
      <c r="A29" s="3"/>
      <c r="B29" s="47"/>
      <c r="C29" s="48"/>
      <c r="D29" s="33" t="s">
        <v>38</v>
      </c>
      <c r="E29" s="48"/>
      <c r="F29" s="33" t="s">
        <v>39</v>
      </c>
      <c r="G29" s="48"/>
      <c r="H29" s="48"/>
      <c r="I29" s="48"/>
      <c r="J29" s="48"/>
      <c r="K29" s="48"/>
      <c r="L29" s="49">
        <v>0.20999999999999999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 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 2)</f>
        <v>0</v>
      </c>
      <c r="AL29" s="48"/>
      <c r="AM29" s="48"/>
      <c r="AN29" s="48"/>
      <c r="AO29" s="48"/>
      <c r="AP29" s="48"/>
      <c r="AQ29" s="48"/>
      <c r="AR29" s="51"/>
      <c r="BE29" s="52"/>
    </row>
    <row r="30" s="3" customFormat="1" ht="14.4" customHeight="1">
      <c r="A30" s="3"/>
      <c r="B30" s="47"/>
      <c r="C30" s="48"/>
      <c r="D30" s="48"/>
      <c r="E30" s="48"/>
      <c r="F30" s="33" t="s">
        <v>40</v>
      </c>
      <c r="G30" s="48"/>
      <c r="H30" s="48"/>
      <c r="I30" s="48"/>
      <c r="J30" s="48"/>
      <c r="K30" s="48"/>
      <c r="L30" s="49">
        <v>0.14999999999999999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 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 2)</f>
        <v>0</v>
      </c>
      <c r="AL30" s="48"/>
      <c r="AM30" s="48"/>
      <c r="AN30" s="48"/>
      <c r="AO30" s="48"/>
      <c r="AP30" s="48"/>
      <c r="AQ30" s="48"/>
      <c r="AR30" s="51"/>
      <c r="BE30" s="52"/>
    </row>
    <row r="31" hidden="1" s="3" customFormat="1" ht="14.4" customHeight="1">
      <c r="A31" s="3"/>
      <c r="B31" s="47"/>
      <c r="C31" s="48"/>
      <c r="D31" s="48"/>
      <c r="E31" s="48"/>
      <c r="F31" s="33" t="s">
        <v>41</v>
      </c>
      <c r="G31" s="48"/>
      <c r="H31" s="48"/>
      <c r="I31" s="48"/>
      <c r="J31" s="48"/>
      <c r="K31" s="48"/>
      <c r="L31" s="49">
        <v>0.20999999999999999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 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hidden="1" s="3" customFormat="1" ht="14.4" customHeight="1">
      <c r="A32" s="3"/>
      <c r="B32" s="47"/>
      <c r="C32" s="48"/>
      <c r="D32" s="48"/>
      <c r="E32" s="48"/>
      <c r="F32" s="33" t="s">
        <v>42</v>
      </c>
      <c r="G32" s="48"/>
      <c r="H32" s="48"/>
      <c r="I32" s="48"/>
      <c r="J32" s="48"/>
      <c r="K32" s="48"/>
      <c r="L32" s="49">
        <v>0.14999999999999999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 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hidden="1" s="3" customFormat="1" ht="14.4" customHeight="1">
      <c r="A33" s="3"/>
      <c r="B33" s="47"/>
      <c r="C33" s="48"/>
      <c r="D33" s="48"/>
      <c r="E33" s="48"/>
      <c r="F33" s="33" t="s">
        <v>43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 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="2" customFormat="1" ht="6.96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="2" customFormat="1" ht="25.92" customHeight="1">
      <c r="A35" s="39"/>
      <c r="B35" s="40"/>
      <c r="C35" s="53"/>
      <c r="D35" s="54" t="s">
        <v>44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45</v>
      </c>
      <c r="U35" s="55"/>
      <c r="V35" s="55"/>
      <c r="W35" s="55"/>
      <c r="X35" s="57" t="s">
        <v>46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="2" customFormat="1" ht="6.96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="2" customFormat="1" ht="6.96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="2" customFormat="1" ht="6.96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="2" customFormat="1" ht="24.96" customHeight="1">
      <c r="A42" s="39"/>
      <c r="B42" s="40"/>
      <c r="C42" s="24" t="s">
        <v>47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="2" customFormat="1" ht="6.96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18-08(1)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="5" customFormat="1" ht="36.96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Parašutistů, Praha 6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 "","",AN8)</f>
        <v>25. 5. 2018</v>
      </c>
      <c r="AN47" s="73"/>
      <c r="AO47" s="41"/>
      <c r="AP47" s="41"/>
      <c r="AQ47" s="41"/>
      <c r="AR47" s="45"/>
      <c r="BE47" s="39"/>
    </row>
    <row r="48" s="2" customFormat="1" ht="6.96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 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30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48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="2" customFormat="1" ht="15.15" customHeight="1">
      <c r="A50" s="39"/>
      <c r="B50" s="40"/>
      <c r="C50" s="33" t="s">
        <v>28</v>
      </c>
      <c r="D50" s="41"/>
      <c r="E50" s="41"/>
      <c r="F50" s="41"/>
      <c r="G50" s="41"/>
      <c r="H50" s="41"/>
      <c r="I50" s="41"/>
      <c r="J50" s="41"/>
      <c r="K50" s="41"/>
      <c r="L50" s="65" t="str">
        <f>IF(E14= 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32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="2" customFormat="1" ht="29.28" customHeight="1">
      <c r="A52" s="39"/>
      <c r="B52" s="40"/>
      <c r="C52" s="87" t="s">
        <v>49</v>
      </c>
      <c r="D52" s="88"/>
      <c r="E52" s="88"/>
      <c r="F52" s="88"/>
      <c r="G52" s="88"/>
      <c r="H52" s="89"/>
      <c r="I52" s="90" t="s">
        <v>50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51</v>
      </c>
      <c r="AH52" s="88"/>
      <c r="AI52" s="88"/>
      <c r="AJ52" s="88"/>
      <c r="AK52" s="88"/>
      <c r="AL52" s="88"/>
      <c r="AM52" s="88"/>
      <c r="AN52" s="90" t="s">
        <v>52</v>
      </c>
      <c r="AO52" s="88"/>
      <c r="AP52" s="88"/>
      <c r="AQ52" s="92" t="s">
        <v>53</v>
      </c>
      <c r="AR52" s="45"/>
      <c r="AS52" s="93" t="s">
        <v>54</v>
      </c>
      <c r="AT52" s="94" t="s">
        <v>55</v>
      </c>
      <c r="AU52" s="94" t="s">
        <v>56</v>
      </c>
      <c r="AV52" s="94" t="s">
        <v>57</v>
      </c>
      <c r="AW52" s="94" t="s">
        <v>58</v>
      </c>
      <c r="AX52" s="94" t="s">
        <v>59</v>
      </c>
      <c r="AY52" s="94" t="s">
        <v>60</v>
      </c>
      <c r="AZ52" s="94" t="s">
        <v>61</v>
      </c>
      <c r="BA52" s="94" t="s">
        <v>62</v>
      </c>
      <c r="BB52" s="94" t="s">
        <v>63</v>
      </c>
      <c r="BC52" s="94" t="s">
        <v>64</v>
      </c>
      <c r="BD52" s="95" t="s">
        <v>65</v>
      </c>
      <c r="BE52" s="39"/>
    </row>
    <row r="53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="6" customFormat="1" ht="32.4" customHeight="1">
      <c r="A54" s="6"/>
      <c r="B54" s="99"/>
      <c r="C54" s="100" t="s">
        <v>66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ROUND(SUM(AG55:AG57),2)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ROUND(SUM(AS55:AS57),2)</f>
        <v>0</v>
      </c>
      <c r="AT54" s="107">
        <f>ROUND(SUM(AV54:AW54),2)</f>
        <v>0</v>
      </c>
      <c r="AU54" s="108">
        <f>ROUND(SUM(AU55:AU57),5)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ROUND(SUM(AZ55:AZ57),2)</f>
        <v>0</v>
      </c>
      <c r="BA54" s="107">
        <f>ROUND(SUM(BA55:BA57),2)</f>
        <v>0</v>
      </c>
      <c r="BB54" s="107">
        <f>ROUND(SUM(BB55:BB57),2)</f>
        <v>0</v>
      </c>
      <c r="BC54" s="107">
        <f>ROUND(SUM(BC55:BC57),2)</f>
        <v>0</v>
      </c>
      <c r="BD54" s="109">
        <f>ROUND(SUM(BD55:BD57),2)</f>
        <v>0</v>
      </c>
      <c r="BE54" s="6"/>
      <c r="BS54" s="110" t="s">
        <v>67</v>
      </c>
      <c r="BT54" s="110" t="s">
        <v>68</v>
      </c>
      <c r="BU54" s="111" t="s">
        <v>69</v>
      </c>
      <c r="BV54" s="110" t="s">
        <v>70</v>
      </c>
      <c r="BW54" s="110" t="s">
        <v>5</v>
      </c>
      <c r="BX54" s="110" t="s">
        <v>71</v>
      </c>
      <c r="CL54" s="110" t="s">
        <v>19</v>
      </c>
    </row>
    <row r="55" s="7" customFormat="1" ht="16.5" customHeight="1">
      <c r="A55" s="112" t="s">
        <v>72</v>
      </c>
      <c r="B55" s="113"/>
      <c r="C55" s="114"/>
      <c r="D55" s="115" t="s">
        <v>73</v>
      </c>
      <c r="E55" s="115"/>
      <c r="F55" s="115"/>
      <c r="G55" s="115"/>
      <c r="H55" s="115"/>
      <c r="I55" s="116"/>
      <c r="J55" s="115" t="s">
        <v>74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VRN'!J30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75</v>
      </c>
      <c r="AR55" s="119"/>
      <c r="AS55" s="120">
        <v>0</v>
      </c>
      <c r="AT55" s="121">
        <f>ROUND(SUM(AV55:AW55),2)</f>
        <v>0</v>
      </c>
      <c r="AU55" s="122">
        <f>'00 - VRN'!P84</f>
        <v>0</v>
      </c>
      <c r="AV55" s="121">
        <f>'00 - VRN'!J33</f>
        <v>0</v>
      </c>
      <c r="AW55" s="121">
        <f>'00 - VRN'!J34</f>
        <v>0</v>
      </c>
      <c r="AX55" s="121">
        <f>'00 - VRN'!J35</f>
        <v>0</v>
      </c>
      <c r="AY55" s="121">
        <f>'00 - VRN'!J36</f>
        <v>0</v>
      </c>
      <c r="AZ55" s="121">
        <f>'00 - VRN'!F33</f>
        <v>0</v>
      </c>
      <c r="BA55" s="121">
        <f>'00 - VRN'!F34</f>
        <v>0</v>
      </c>
      <c r="BB55" s="121">
        <f>'00 - VRN'!F35</f>
        <v>0</v>
      </c>
      <c r="BC55" s="121">
        <f>'00 - VRN'!F36</f>
        <v>0</v>
      </c>
      <c r="BD55" s="123">
        <f>'00 - VRN'!F37</f>
        <v>0</v>
      </c>
      <c r="BE55" s="7"/>
      <c r="BT55" s="124" t="s">
        <v>76</v>
      </c>
      <c r="BV55" s="124" t="s">
        <v>70</v>
      </c>
      <c r="BW55" s="124" t="s">
        <v>77</v>
      </c>
      <c r="BX55" s="124" t="s">
        <v>5</v>
      </c>
      <c r="CL55" s="124" t="s">
        <v>19</v>
      </c>
      <c r="CM55" s="124" t="s">
        <v>78</v>
      </c>
    </row>
    <row r="56" s="7" customFormat="1" ht="16.5" customHeight="1">
      <c r="A56" s="112" t="s">
        <v>72</v>
      </c>
      <c r="B56" s="113"/>
      <c r="C56" s="114"/>
      <c r="D56" s="115" t="s">
        <v>79</v>
      </c>
      <c r="E56" s="115"/>
      <c r="F56" s="115"/>
      <c r="G56" s="115"/>
      <c r="H56" s="115"/>
      <c r="I56" s="116"/>
      <c r="J56" s="115" t="s">
        <v>80</v>
      </c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7">
        <f>'01 - Komunikace'!J30</f>
        <v>0</v>
      </c>
      <c r="AH56" s="116"/>
      <c r="AI56" s="116"/>
      <c r="AJ56" s="116"/>
      <c r="AK56" s="116"/>
      <c r="AL56" s="116"/>
      <c r="AM56" s="116"/>
      <c r="AN56" s="117">
        <f>SUM(AG56,AT56)</f>
        <v>0</v>
      </c>
      <c r="AO56" s="116"/>
      <c r="AP56" s="116"/>
      <c r="AQ56" s="118" t="s">
        <v>75</v>
      </c>
      <c r="AR56" s="119"/>
      <c r="AS56" s="120">
        <v>0</v>
      </c>
      <c r="AT56" s="121">
        <f>ROUND(SUM(AV56:AW56),2)</f>
        <v>0</v>
      </c>
      <c r="AU56" s="122">
        <f>'01 - Komunikace'!P86</f>
        <v>0</v>
      </c>
      <c r="AV56" s="121">
        <f>'01 - Komunikace'!J33</f>
        <v>0</v>
      </c>
      <c r="AW56" s="121">
        <f>'01 - Komunikace'!J34</f>
        <v>0</v>
      </c>
      <c r="AX56" s="121">
        <f>'01 - Komunikace'!J35</f>
        <v>0</v>
      </c>
      <c r="AY56" s="121">
        <f>'01 - Komunikace'!J36</f>
        <v>0</v>
      </c>
      <c r="AZ56" s="121">
        <f>'01 - Komunikace'!F33</f>
        <v>0</v>
      </c>
      <c r="BA56" s="121">
        <f>'01 - Komunikace'!F34</f>
        <v>0</v>
      </c>
      <c r="BB56" s="121">
        <f>'01 - Komunikace'!F35</f>
        <v>0</v>
      </c>
      <c r="BC56" s="121">
        <f>'01 - Komunikace'!F36</f>
        <v>0</v>
      </c>
      <c r="BD56" s="123">
        <f>'01 - Komunikace'!F37</f>
        <v>0</v>
      </c>
      <c r="BE56" s="7"/>
      <c r="BT56" s="124" t="s">
        <v>76</v>
      </c>
      <c r="BV56" s="124" t="s">
        <v>70</v>
      </c>
      <c r="BW56" s="124" t="s">
        <v>81</v>
      </c>
      <c r="BX56" s="124" t="s">
        <v>5</v>
      </c>
      <c r="CL56" s="124" t="s">
        <v>19</v>
      </c>
      <c r="CM56" s="124" t="s">
        <v>78</v>
      </c>
    </row>
    <row r="57" s="7" customFormat="1" ht="16.5" customHeight="1">
      <c r="A57" s="112" t="s">
        <v>72</v>
      </c>
      <c r="B57" s="113"/>
      <c r="C57" s="114"/>
      <c r="D57" s="115" t="s">
        <v>82</v>
      </c>
      <c r="E57" s="115"/>
      <c r="F57" s="115"/>
      <c r="G57" s="115"/>
      <c r="H57" s="115"/>
      <c r="I57" s="116"/>
      <c r="J57" s="115" t="s">
        <v>83</v>
      </c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  <c r="AF57" s="115"/>
      <c r="AG57" s="117">
        <f>'02 - Sanace zemní pláně'!J30</f>
        <v>0</v>
      </c>
      <c r="AH57" s="116"/>
      <c r="AI57" s="116"/>
      <c r="AJ57" s="116"/>
      <c r="AK57" s="116"/>
      <c r="AL57" s="116"/>
      <c r="AM57" s="116"/>
      <c r="AN57" s="117">
        <f>SUM(AG57,AT57)</f>
        <v>0</v>
      </c>
      <c r="AO57" s="116"/>
      <c r="AP57" s="116"/>
      <c r="AQ57" s="118" t="s">
        <v>75</v>
      </c>
      <c r="AR57" s="119"/>
      <c r="AS57" s="125">
        <v>0</v>
      </c>
      <c r="AT57" s="126">
        <f>ROUND(SUM(AV57:AW57),2)</f>
        <v>0</v>
      </c>
      <c r="AU57" s="127">
        <f>'02 - Sanace zemní pláně'!P85</f>
        <v>0</v>
      </c>
      <c r="AV57" s="126">
        <f>'02 - Sanace zemní pláně'!J33</f>
        <v>0</v>
      </c>
      <c r="AW57" s="126">
        <f>'02 - Sanace zemní pláně'!J34</f>
        <v>0</v>
      </c>
      <c r="AX57" s="126">
        <f>'02 - Sanace zemní pláně'!J35</f>
        <v>0</v>
      </c>
      <c r="AY57" s="126">
        <f>'02 - Sanace zemní pláně'!J36</f>
        <v>0</v>
      </c>
      <c r="AZ57" s="126">
        <f>'02 - Sanace zemní pláně'!F33</f>
        <v>0</v>
      </c>
      <c r="BA57" s="126">
        <f>'02 - Sanace zemní pláně'!F34</f>
        <v>0</v>
      </c>
      <c r="BB57" s="126">
        <f>'02 - Sanace zemní pláně'!F35</f>
        <v>0</v>
      </c>
      <c r="BC57" s="126">
        <f>'02 - Sanace zemní pláně'!F36</f>
        <v>0</v>
      </c>
      <c r="BD57" s="128">
        <f>'02 - Sanace zemní pláně'!F37</f>
        <v>0</v>
      </c>
      <c r="BE57" s="7"/>
      <c r="BT57" s="124" t="s">
        <v>76</v>
      </c>
      <c r="BV57" s="124" t="s">
        <v>70</v>
      </c>
      <c r="BW57" s="124" t="s">
        <v>84</v>
      </c>
      <c r="BX57" s="124" t="s">
        <v>5</v>
      </c>
      <c r="CL57" s="124" t="s">
        <v>19</v>
      </c>
      <c r="CM57" s="124" t="s">
        <v>78</v>
      </c>
    </row>
    <row r="58" s="2" customFormat="1" ht="30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</row>
    <row r="59" s="2" customFormat="1" ht="6.96" customHeight="1">
      <c r="A59" s="39"/>
      <c r="B59" s="60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61"/>
      <c r="AQ59" s="61"/>
      <c r="AR59" s="45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</row>
  </sheetData>
  <sheetProtection sheet="1" formatColumns="0" formatRows="0" objects="1" scenarios="1" spinCount="100000" saltValue="VR7u+I1dFimt9RH6DCp07A0k92OYptYukC+wYPMjyZl1/UPntdcJkBMJrzYdRjjoRBsTdE5tOmdg6X82FZEwfg==" hashValue="4nNEbU5pfjDfZn7+QmZIhO4k5DHcn+gPlb8xrvWpEkFmBXrig7fKrhAphW5IiK2jH1H+zkHMIez89sPyAFml8Q==" algorithmName="SHA-512" password="CC35"/>
  <mergeCells count="50">
    <mergeCell ref="W31:AE31"/>
    <mergeCell ref="BE5:BE32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49:AT51"/>
    <mergeCell ref="AM50:AP50"/>
    <mergeCell ref="L45:AO45"/>
    <mergeCell ref="AM47:AN47"/>
    <mergeCell ref="AM49:AP4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52:AP52"/>
    <mergeCell ref="AG52:AM52"/>
    <mergeCell ref="AN55:AP55"/>
    <mergeCell ref="AG55:AM55"/>
    <mergeCell ref="AN56:AP56"/>
    <mergeCell ref="AG56:AM56"/>
    <mergeCell ref="AN57:AP57"/>
    <mergeCell ref="AG57:AM57"/>
    <mergeCell ref="AG54:AM54"/>
    <mergeCell ref="AN54:AP54"/>
    <mergeCell ref="C52:G52"/>
    <mergeCell ref="I52:AF52"/>
    <mergeCell ref="D55:H55"/>
    <mergeCell ref="J55:AF55"/>
    <mergeCell ref="D56:H56"/>
    <mergeCell ref="J56:AF56"/>
    <mergeCell ref="D57:H57"/>
    <mergeCell ref="J57:AF57"/>
  </mergeCells>
  <hyperlinks>
    <hyperlink ref="A55" location="'00 - VRN'!C2" display="/"/>
    <hyperlink ref="A56" location="'01 - Komunikace'!C2" display="/"/>
    <hyperlink ref="A57" location="'02 - Sanace zemní pláně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77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85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87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ROUND(J84,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ROUND((SUM(BE84:BE107)),  2)</f>
        <v>0</v>
      </c>
      <c r="G33" s="39"/>
      <c r="H33" s="39"/>
      <c r="I33" s="156">
        <v>0.20999999999999999</v>
      </c>
      <c r="J33" s="155">
        <f>ROUND(((SUM(BE84:BE107))*I33),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ROUND((SUM(BF84:BF107)),  2)</f>
        <v>0</v>
      </c>
      <c r="G34" s="39"/>
      <c r="H34" s="39"/>
      <c r="I34" s="156">
        <v>0.14999999999999999</v>
      </c>
      <c r="J34" s="155">
        <f>ROUND(((SUM(BF84:BF107))*I34),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ROUND((SUM(BG84:BG107)),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ROUND((SUM(BH84:BH107)),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ROUND((SUM(BI84:BI107)),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00 - VRN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89</v>
      </c>
      <c r="D57" s="173"/>
      <c r="E57" s="173"/>
      <c r="F57" s="173"/>
      <c r="G57" s="173"/>
      <c r="H57" s="173"/>
      <c r="I57" s="174"/>
      <c r="J57" s="175" t="s">
        <v>90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J84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="9" customFormat="1" ht="24.96" customHeight="1">
      <c r="A60" s="9"/>
      <c r="B60" s="177"/>
      <c r="C60" s="178"/>
      <c r="D60" s="179" t="s">
        <v>92</v>
      </c>
      <c r="E60" s="180"/>
      <c r="F60" s="180"/>
      <c r="G60" s="180"/>
      <c r="H60" s="180"/>
      <c r="I60" s="181"/>
      <c r="J60" s="182">
        <f>J85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93</v>
      </c>
      <c r="E61" s="187"/>
      <c r="F61" s="187"/>
      <c r="G61" s="187"/>
      <c r="H61" s="187"/>
      <c r="I61" s="188"/>
      <c r="J61" s="189">
        <f>J86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94</v>
      </c>
      <c r="E62" s="187"/>
      <c r="F62" s="187"/>
      <c r="G62" s="187"/>
      <c r="H62" s="187"/>
      <c r="I62" s="188"/>
      <c r="J62" s="189">
        <f>J97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95</v>
      </c>
      <c r="E63" s="187"/>
      <c r="F63" s="187"/>
      <c r="G63" s="187"/>
      <c r="H63" s="187"/>
      <c r="I63" s="188"/>
      <c r="J63" s="189">
        <f>J101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96</v>
      </c>
      <c r="E64" s="187"/>
      <c r="F64" s="187"/>
      <c r="G64" s="187"/>
      <c r="H64" s="187"/>
      <c r="I64" s="188"/>
      <c r="J64" s="189">
        <f>J105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2" customFormat="1" ht="21.84" customHeight="1">
      <c r="A65" s="39"/>
      <c r="B65" s="40"/>
      <c r="C65" s="41"/>
      <c r="D65" s="41"/>
      <c r="E65" s="41"/>
      <c r="F65" s="41"/>
      <c r="G65" s="41"/>
      <c r="H65" s="41"/>
      <c r="I65" s="137"/>
      <c r="J65" s="41"/>
      <c r="K65" s="41"/>
      <c r="L65" s="138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="2" customFormat="1" ht="6.96" customHeight="1">
      <c r="A66" s="39"/>
      <c r="B66" s="60"/>
      <c r="C66" s="61"/>
      <c r="D66" s="61"/>
      <c r="E66" s="61"/>
      <c r="F66" s="61"/>
      <c r="G66" s="61"/>
      <c r="H66" s="61"/>
      <c r="I66" s="167"/>
      <c r="J66" s="61"/>
      <c r="K66" s="6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70" s="2" customFormat="1" ht="6.96" customHeight="1">
      <c r="A70" s="39"/>
      <c r="B70" s="62"/>
      <c r="C70" s="63"/>
      <c r="D70" s="63"/>
      <c r="E70" s="63"/>
      <c r="F70" s="63"/>
      <c r="G70" s="63"/>
      <c r="H70" s="63"/>
      <c r="I70" s="170"/>
      <c r="J70" s="63"/>
      <c r="K70" s="63"/>
      <c r="L70" s="138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</row>
    <row r="71" s="2" customFormat="1" ht="24.96" customHeight="1">
      <c r="A71" s="39"/>
      <c r="B71" s="40"/>
      <c r="C71" s="24" t="s">
        <v>97</v>
      </c>
      <c r="D71" s="41"/>
      <c r="E71" s="41"/>
      <c r="F71" s="41"/>
      <c r="G71" s="41"/>
      <c r="H71" s="41"/>
      <c r="I71" s="137"/>
      <c r="J71" s="41"/>
      <c r="K71" s="41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6.96" customHeight="1">
      <c r="A72" s="39"/>
      <c r="B72" s="40"/>
      <c r="C72" s="41"/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12" customHeight="1">
      <c r="A73" s="39"/>
      <c r="B73" s="40"/>
      <c r="C73" s="33" t="s">
        <v>16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6.5" customHeight="1">
      <c r="A74" s="39"/>
      <c r="B74" s="40"/>
      <c r="C74" s="41"/>
      <c r="D74" s="41"/>
      <c r="E74" s="171" t="str">
        <f>E7</f>
        <v>Parašutistů, Praha 6</v>
      </c>
      <c r="F74" s="33"/>
      <c r="G74" s="33"/>
      <c r="H74" s="33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86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70" t="str">
        <f>E9</f>
        <v>00 - VRN</v>
      </c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6.96" customHeight="1">
      <c r="A77" s="39"/>
      <c r="B77" s="40"/>
      <c r="C77" s="41"/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2" customHeight="1">
      <c r="A78" s="39"/>
      <c r="B78" s="40"/>
      <c r="C78" s="33" t="s">
        <v>21</v>
      </c>
      <c r="D78" s="41"/>
      <c r="E78" s="41"/>
      <c r="F78" s="28" t="str">
        <f>F12</f>
        <v xml:space="preserve"> </v>
      </c>
      <c r="G78" s="41"/>
      <c r="H78" s="41"/>
      <c r="I78" s="141" t="s">
        <v>23</v>
      </c>
      <c r="J78" s="73" t="str">
        <f>IF(J12="","",J12)</f>
        <v>25. 5. 2018</v>
      </c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5.15" customHeight="1">
      <c r="A80" s="39"/>
      <c r="B80" s="40"/>
      <c r="C80" s="33" t="s">
        <v>25</v>
      </c>
      <c r="D80" s="41"/>
      <c r="E80" s="41"/>
      <c r="F80" s="28" t="str">
        <f>E15</f>
        <v xml:space="preserve"> </v>
      </c>
      <c r="G80" s="41"/>
      <c r="H80" s="41"/>
      <c r="I80" s="141" t="s">
        <v>30</v>
      </c>
      <c r="J80" s="37" t="str">
        <f>E21</f>
        <v xml:space="preserve"> 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28</v>
      </c>
      <c r="D81" s="41"/>
      <c r="E81" s="41"/>
      <c r="F81" s="28" t="str">
        <f>IF(E18="","",E18)</f>
        <v>Vyplň údaj</v>
      </c>
      <c r="G81" s="41"/>
      <c r="H81" s="41"/>
      <c r="I81" s="141" t="s">
        <v>32</v>
      </c>
      <c r="J81" s="37" t="str">
        <f>E24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0.32" customHeight="1">
      <c r="A82" s="39"/>
      <c r="B82" s="40"/>
      <c r="C82" s="41"/>
      <c r="D82" s="41"/>
      <c r="E82" s="41"/>
      <c r="F82" s="41"/>
      <c r="G82" s="41"/>
      <c r="H82" s="41"/>
      <c r="I82" s="137"/>
      <c r="J82" s="41"/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11" customFormat="1" ht="29.28" customHeight="1">
      <c r="A83" s="191"/>
      <c r="B83" s="192"/>
      <c r="C83" s="193" t="s">
        <v>98</v>
      </c>
      <c r="D83" s="194" t="s">
        <v>53</v>
      </c>
      <c r="E83" s="194" t="s">
        <v>49</v>
      </c>
      <c r="F83" s="194" t="s">
        <v>50</v>
      </c>
      <c r="G83" s="194" t="s">
        <v>99</v>
      </c>
      <c r="H83" s="194" t="s">
        <v>100</v>
      </c>
      <c r="I83" s="195" t="s">
        <v>101</v>
      </c>
      <c r="J83" s="194" t="s">
        <v>90</v>
      </c>
      <c r="K83" s="196" t="s">
        <v>102</v>
      </c>
      <c r="L83" s="197"/>
      <c r="M83" s="93" t="s">
        <v>19</v>
      </c>
      <c r="N83" s="94" t="s">
        <v>38</v>
      </c>
      <c r="O83" s="94" t="s">
        <v>103</v>
      </c>
      <c r="P83" s="94" t="s">
        <v>104</v>
      </c>
      <c r="Q83" s="94" t="s">
        <v>105</v>
      </c>
      <c r="R83" s="94" t="s">
        <v>106</v>
      </c>
      <c r="S83" s="94" t="s">
        <v>107</v>
      </c>
      <c r="T83" s="95" t="s">
        <v>108</v>
      </c>
      <c r="U83" s="191"/>
      <c r="V83" s="191"/>
      <c r="W83" s="191"/>
      <c r="X83" s="191"/>
      <c r="Y83" s="191"/>
      <c r="Z83" s="191"/>
      <c r="AA83" s="191"/>
      <c r="AB83" s="191"/>
      <c r="AC83" s="191"/>
      <c r="AD83" s="191"/>
      <c r="AE83" s="191"/>
    </row>
    <row r="84" s="2" customFormat="1" ht="22.8" customHeight="1">
      <c r="A84" s="39"/>
      <c r="B84" s="40"/>
      <c r="C84" s="100" t="s">
        <v>109</v>
      </c>
      <c r="D84" s="41"/>
      <c r="E84" s="41"/>
      <c r="F84" s="41"/>
      <c r="G84" s="41"/>
      <c r="H84" s="41"/>
      <c r="I84" s="137"/>
      <c r="J84" s="198">
        <f>BK84</f>
        <v>0</v>
      </c>
      <c r="K84" s="41"/>
      <c r="L84" s="45"/>
      <c r="M84" s="96"/>
      <c r="N84" s="199"/>
      <c r="O84" s="97"/>
      <c r="P84" s="200">
        <f>P85</f>
        <v>0</v>
      </c>
      <c r="Q84" s="97"/>
      <c r="R84" s="200">
        <f>R85</f>
        <v>0</v>
      </c>
      <c r="S84" s="97"/>
      <c r="T84" s="201">
        <f>T85</f>
        <v>0</v>
      </c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T84" s="18" t="s">
        <v>67</v>
      </c>
      <c r="AU84" s="18" t="s">
        <v>91</v>
      </c>
      <c r="BK84" s="202">
        <f>BK85</f>
        <v>0</v>
      </c>
    </row>
    <row r="85" s="12" customFormat="1" ht="25.92" customHeight="1">
      <c r="A85" s="12"/>
      <c r="B85" s="203"/>
      <c r="C85" s="204"/>
      <c r="D85" s="205" t="s">
        <v>67</v>
      </c>
      <c r="E85" s="206" t="s">
        <v>74</v>
      </c>
      <c r="F85" s="206" t="s">
        <v>110</v>
      </c>
      <c r="G85" s="204"/>
      <c r="H85" s="204"/>
      <c r="I85" s="207"/>
      <c r="J85" s="208">
        <f>BK85</f>
        <v>0</v>
      </c>
      <c r="K85" s="204"/>
      <c r="L85" s="209"/>
      <c r="M85" s="210"/>
      <c r="N85" s="211"/>
      <c r="O85" s="211"/>
      <c r="P85" s="212">
        <f>P86+P97+P101+P105</f>
        <v>0</v>
      </c>
      <c r="Q85" s="211"/>
      <c r="R85" s="212">
        <f>R86+R97+R101+R105</f>
        <v>0</v>
      </c>
      <c r="S85" s="211"/>
      <c r="T85" s="213">
        <f>T86+T97+T101+T105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214" t="s">
        <v>111</v>
      </c>
      <c r="AT85" s="215" t="s">
        <v>67</v>
      </c>
      <c r="AU85" s="215" t="s">
        <v>68</v>
      </c>
      <c r="AY85" s="214" t="s">
        <v>112</v>
      </c>
      <c r="BK85" s="216">
        <f>BK86+BK97+BK101+BK105</f>
        <v>0</v>
      </c>
    </row>
    <row r="86" s="12" customFormat="1" ht="22.8" customHeight="1">
      <c r="A86" s="12"/>
      <c r="B86" s="203"/>
      <c r="C86" s="204"/>
      <c r="D86" s="205" t="s">
        <v>67</v>
      </c>
      <c r="E86" s="217" t="s">
        <v>113</v>
      </c>
      <c r="F86" s="217" t="s">
        <v>114</v>
      </c>
      <c r="G86" s="204"/>
      <c r="H86" s="204"/>
      <c r="I86" s="207"/>
      <c r="J86" s="218">
        <f>BK86</f>
        <v>0</v>
      </c>
      <c r="K86" s="204"/>
      <c r="L86" s="209"/>
      <c r="M86" s="210"/>
      <c r="N86" s="211"/>
      <c r="O86" s="211"/>
      <c r="P86" s="212">
        <f>SUM(P87:P96)</f>
        <v>0</v>
      </c>
      <c r="Q86" s="211"/>
      <c r="R86" s="212">
        <f>SUM(R87:R96)</f>
        <v>0</v>
      </c>
      <c r="S86" s="211"/>
      <c r="T86" s="213">
        <f>SUM(T87:T96)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111</v>
      </c>
      <c r="AT86" s="215" t="s">
        <v>67</v>
      </c>
      <c r="AU86" s="215" t="s">
        <v>76</v>
      </c>
      <c r="AY86" s="214" t="s">
        <v>112</v>
      </c>
      <c r="BK86" s="216">
        <f>SUM(BK87:BK96)</f>
        <v>0</v>
      </c>
    </row>
    <row r="87" s="2" customFormat="1" ht="16.5" customHeight="1">
      <c r="A87" s="39"/>
      <c r="B87" s="40"/>
      <c r="C87" s="219" t="s">
        <v>76</v>
      </c>
      <c r="D87" s="219" t="s">
        <v>115</v>
      </c>
      <c r="E87" s="220" t="s">
        <v>116</v>
      </c>
      <c r="F87" s="221" t="s">
        <v>117</v>
      </c>
      <c r="G87" s="222" t="s">
        <v>118</v>
      </c>
      <c r="H87" s="223">
        <v>17</v>
      </c>
      <c r="I87" s="224"/>
      <c r="J87" s="225">
        <f>ROUND(I87*H87,2)</f>
        <v>0</v>
      </c>
      <c r="K87" s="221" t="s">
        <v>119</v>
      </c>
      <c r="L87" s="45"/>
      <c r="M87" s="226" t="s">
        <v>19</v>
      </c>
      <c r="N87" s="227" t="s">
        <v>39</v>
      </c>
      <c r="O87" s="85"/>
      <c r="P87" s="228">
        <f>O87*H87</f>
        <v>0</v>
      </c>
      <c r="Q87" s="228">
        <v>0</v>
      </c>
      <c r="R87" s="228">
        <f>Q87*H87</f>
        <v>0</v>
      </c>
      <c r="S87" s="228">
        <v>0</v>
      </c>
      <c r="T87" s="229">
        <f>S87*H87</f>
        <v>0</v>
      </c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R87" s="230" t="s">
        <v>120</v>
      </c>
      <c r="AT87" s="230" t="s">
        <v>115</v>
      </c>
      <c r="AU87" s="230" t="s">
        <v>78</v>
      </c>
      <c r="AY87" s="18" t="s">
        <v>112</v>
      </c>
      <c r="BE87" s="231">
        <f>IF(N87="základní",J87,0)</f>
        <v>0</v>
      </c>
      <c r="BF87" s="231">
        <f>IF(N87="snížená",J87,0)</f>
        <v>0</v>
      </c>
      <c r="BG87" s="231">
        <f>IF(N87="zákl. přenesená",J87,0)</f>
        <v>0</v>
      </c>
      <c r="BH87" s="231">
        <f>IF(N87="sníž. přenesená",J87,0)</f>
        <v>0</v>
      </c>
      <c r="BI87" s="231">
        <f>IF(N87="nulová",J87,0)</f>
        <v>0</v>
      </c>
      <c r="BJ87" s="18" t="s">
        <v>76</v>
      </c>
      <c r="BK87" s="231">
        <f>ROUND(I87*H87,2)</f>
        <v>0</v>
      </c>
      <c r="BL87" s="18" t="s">
        <v>120</v>
      </c>
      <c r="BM87" s="230" t="s">
        <v>121</v>
      </c>
    </row>
    <row r="88" s="13" customFormat="1">
      <c r="A88" s="13"/>
      <c r="B88" s="232"/>
      <c r="C88" s="233"/>
      <c r="D88" s="234" t="s">
        <v>122</v>
      </c>
      <c r="E88" s="235" t="s">
        <v>19</v>
      </c>
      <c r="F88" s="236" t="s">
        <v>123</v>
      </c>
      <c r="G88" s="233"/>
      <c r="H88" s="237">
        <v>17</v>
      </c>
      <c r="I88" s="238"/>
      <c r="J88" s="233"/>
      <c r="K88" s="233"/>
      <c r="L88" s="239"/>
      <c r="M88" s="240"/>
      <c r="N88" s="241"/>
      <c r="O88" s="241"/>
      <c r="P88" s="241"/>
      <c r="Q88" s="241"/>
      <c r="R88" s="241"/>
      <c r="S88" s="241"/>
      <c r="T88" s="242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T88" s="243" t="s">
        <v>122</v>
      </c>
      <c r="AU88" s="243" t="s">
        <v>78</v>
      </c>
      <c r="AV88" s="13" t="s">
        <v>78</v>
      </c>
      <c r="AW88" s="13" t="s">
        <v>31</v>
      </c>
      <c r="AX88" s="13" t="s">
        <v>76</v>
      </c>
      <c r="AY88" s="243" t="s">
        <v>112</v>
      </c>
    </row>
    <row r="89" s="2" customFormat="1" ht="16.5" customHeight="1">
      <c r="A89" s="39"/>
      <c r="B89" s="40"/>
      <c r="C89" s="219" t="s">
        <v>78</v>
      </c>
      <c r="D89" s="219" t="s">
        <v>115</v>
      </c>
      <c r="E89" s="220" t="s">
        <v>124</v>
      </c>
      <c r="F89" s="221" t="s">
        <v>125</v>
      </c>
      <c r="G89" s="222" t="s">
        <v>126</v>
      </c>
      <c r="H89" s="223">
        <v>1</v>
      </c>
      <c r="I89" s="224"/>
      <c r="J89" s="225">
        <f>ROUND(I89*H89,2)</f>
        <v>0</v>
      </c>
      <c r="K89" s="221" t="s">
        <v>119</v>
      </c>
      <c r="L89" s="45"/>
      <c r="M89" s="226" t="s">
        <v>19</v>
      </c>
      <c r="N89" s="227" t="s">
        <v>39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</v>
      </c>
      <c r="T89" s="229">
        <f>S89*H89</f>
        <v>0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120</v>
      </c>
      <c r="AT89" s="230" t="s">
        <v>115</v>
      </c>
      <c r="AU89" s="230" t="s">
        <v>78</v>
      </c>
      <c r="AY89" s="18" t="s">
        <v>112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76</v>
      </c>
      <c r="BK89" s="231">
        <f>ROUND(I89*H89,2)</f>
        <v>0</v>
      </c>
      <c r="BL89" s="18" t="s">
        <v>120</v>
      </c>
      <c r="BM89" s="230" t="s">
        <v>127</v>
      </c>
    </row>
    <row r="90" s="2" customFormat="1">
      <c r="A90" s="39"/>
      <c r="B90" s="40"/>
      <c r="C90" s="41"/>
      <c r="D90" s="234" t="s">
        <v>128</v>
      </c>
      <c r="E90" s="41"/>
      <c r="F90" s="244" t="s">
        <v>129</v>
      </c>
      <c r="G90" s="41"/>
      <c r="H90" s="41"/>
      <c r="I90" s="137"/>
      <c r="J90" s="41"/>
      <c r="K90" s="41"/>
      <c r="L90" s="45"/>
      <c r="M90" s="245"/>
      <c r="N90" s="246"/>
      <c r="O90" s="85"/>
      <c r="P90" s="85"/>
      <c r="Q90" s="85"/>
      <c r="R90" s="85"/>
      <c r="S90" s="85"/>
      <c r="T90" s="86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T90" s="18" t="s">
        <v>128</v>
      </c>
      <c r="AU90" s="18" t="s">
        <v>78</v>
      </c>
    </row>
    <row r="91" s="2" customFormat="1" ht="16.5" customHeight="1">
      <c r="A91" s="39"/>
      <c r="B91" s="40"/>
      <c r="C91" s="219" t="s">
        <v>130</v>
      </c>
      <c r="D91" s="219" t="s">
        <v>115</v>
      </c>
      <c r="E91" s="220" t="s">
        <v>131</v>
      </c>
      <c r="F91" s="221" t="s">
        <v>132</v>
      </c>
      <c r="G91" s="222" t="s">
        <v>126</v>
      </c>
      <c r="H91" s="223">
        <v>1</v>
      </c>
      <c r="I91" s="224"/>
      <c r="J91" s="225">
        <f>ROUND(I91*H91,2)</f>
        <v>0</v>
      </c>
      <c r="K91" s="221" t="s">
        <v>119</v>
      </c>
      <c r="L91" s="45"/>
      <c r="M91" s="226" t="s">
        <v>19</v>
      </c>
      <c r="N91" s="227" t="s">
        <v>39</v>
      </c>
      <c r="O91" s="85"/>
      <c r="P91" s="228">
        <f>O91*H91</f>
        <v>0</v>
      </c>
      <c r="Q91" s="228">
        <v>0</v>
      </c>
      <c r="R91" s="228">
        <f>Q91*H91</f>
        <v>0</v>
      </c>
      <c r="S91" s="228">
        <v>0</v>
      </c>
      <c r="T91" s="229">
        <f>S91*H91</f>
        <v>0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R91" s="230" t="s">
        <v>120</v>
      </c>
      <c r="AT91" s="230" t="s">
        <v>115</v>
      </c>
      <c r="AU91" s="230" t="s">
        <v>78</v>
      </c>
      <c r="AY91" s="18" t="s">
        <v>112</v>
      </c>
      <c r="BE91" s="231">
        <f>IF(N91="základní",J91,0)</f>
        <v>0</v>
      </c>
      <c r="BF91" s="231">
        <f>IF(N91="snížená",J91,0)</f>
        <v>0</v>
      </c>
      <c r="BG91" s="231">
        <f>IF(N91="zákl. přenesená",J91,0)</f>
        <v>0</v>
      </c>
      <c r="BH91" s="231">
        <f>IF(N91="sníž. přenesená",J91,0)</f>
        <v>0</v>
      </c>
      <c r="BI91" s="231">
        <f>IF(N91="nulová",J91,0)</f>
        <v>0</v>
      </c>
      <c r="BJ91" s="18" t="s">
        <v>76</v>
      </c>
      <c r="BK91" s="231">
        <f>ROUND(I91*H91,2)</f>
        <v>0</v>
      </c>
      <c r="BL91" s="18" t="s">
        <v>120</v>
      </c>
      <c r="BM91" s="230" t="s">
        <v>133</v>
      </c>
    </row>
    <row r="92" s="2" customFormat="1">
      <c r="A92" s="39"/>
      <c r="B92" s="40"/>
      <c r="C92" s="41"/>
      <c r="D92" s="234" t="s">
        <v>128</v>
      </c>
      <c r="E92" s="41"/>
      <c r="F92" s="244" t="s">
        <v>134</v>
      </c>
      <c r="G92" s="41"/>
      <c r="H92" s="41"/>
      <c r="I92" s="137"/>
      <c r="J92" s="41"/>
      <c r="K92" s="41"/>
      <c r="L92" s="45"/>
      <c r="M92" s="245"/>
      <c r="N92" s="246"/>
      <c r="O92" s="85"/>
      <c r="P92" s="85"/>
      <c r="Q92" s="85"/>
      <c r="R92" s="85"/>
      <c r="S92" s="85"/>
      <c r="T92" s="86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T92" s="18" t="s">
        <v>128</v>
      </c>
      <c r="AU92" s="18" t="s">
        <v>78</v>
      </c>
    </row>
    <row r="93" s="2" customFormat="1" ht="16.5" customHeight="1">
      <c r="A93" s="39"/>
      <c r="B93" s="40"/>
      <c r="C93" s="219" t="s">
        <v>135</v>
      </c>
      <c r="D93" s="219" t="s">
        <v>115</v>
      </c>
      <c r="E93" s="220" t="s">
        <v>136</v>
      </c>
      <c r="F93" s="221" t="s">
        <v>137</v>
      </c>
      <c r="G93" s="222" t="s">
        <v>126</v>
      </c>
      <c r="H93" s="223">
        <v>1</v>
      </c>
      <c r="I93" s="224"/>
      <c r="J93" s="225">
        <f>ROUND(I93*H93,2)</f>
        <v>0</v>
      </c>
      <c r="K93" s="221" t="s">
        <v>119</v>
      </c>
      <c r="L93" s="45"/>
      <c r="M93" s="226" t="s">
        <v>19</v>
      </c>
      <c r="N93" s="227" t="s">
        <v>39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</v>
      </c>
      <c r="T93" s="229">
        <f>S93*H93</f>
        <v>0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120</v>
      </c>
      <c r="AT93" s="230" t="s">
        <v>115</v>
      </c>
      <c r="AU93" s="230" t="s">
        <v>78</v>
      </c>
      <c r="AY93" s="18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76</v>
      </c>
      <c r="BK93" s="231">
        <f>ROUND(I93*H93,2)</f>
        <v>0</v>
      </c>
      <c r="BL93" s="18" t="s">
        <v>120</v>
      </c>
      <c r="BM93" s="230" t="s">
        <v>138</v>
      </c>
    </row>
    <row r="94" s="2" customFormat="1">
      <c r="A94" s="39"/>
      <c r="B94" s="40"/>
      <c r="C94" s="41"/>
      <c r="D94" s="234" t="s">
        <v>128</v>
      </c>
      <c r="E94" s="41"/>
      <c r="F94" s="244" t="s">
        <v>139</v>
      </c>
      <c r="G94" s="41"/>
      <c r="H94" s="41"/>
      <c r="I94" s="137"/>
      <c r="J94" s="41"/>
      <c r="K94" s="41"/>
      <c r="L94" s="45"/>
      <c r="M94" s="245"/>
      <c r="N94" s="246"/>
      <c r="O94" s="85"/>
      <c r="P94" s="85"/>
      <c r="Q94" s="85"/>
      <c r="R94" s="85"/>
      <c r="S94" s="85"/>
      <c r="T94" s="86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T94" s="18" t="s">
        <v>128</v>
      </c>
      <c r="AU94" s="18" t="s">
        <v>78</v>
      </c>
    </row>
    <row r="95" s="2" customFormat="1" ht="16.5" customHeight="1">
      <c r="A95" s="39"/>
      <c r="B95" s="40"/>
      <c r="C95" s="219" t="s">
        <v>111</v>
      </c>
      <c r="D95" s="219" t="s">
        <v>115</v>
      </c>
      <c r="E95" s="220" t="s">
        <v>140</v>
      </c>
      <c r="F95" s="221" t="s">
        <v>141</v>
      </c>
      <c r="G95" s="222" t="s">
        <v>126</v>
      </c>
      <c r="H95" s="223">
        <v>1</v>
      </c>
      <c r="I95" s="224"/>
      <c r="J95" s="225">
        <f>ROUND(I95*H95,2)</f>
        <v>0</v>
      </c>
      <c r="K95" s="221" t="s">
        <v>119</v>
      </c>
      <c r="L95" s="45"/>
      <c r="M95" s="226" t="s">
        <v>19</v>
      </c>
      <c r="N95" s="227" t="s">
        <v>39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120</v>
      </c>
      <c r="AT95" s="230" t="s">
        <v>115</v>
      </c>
      <c r="AU95" s="230" t="s">
        <v>78</v>
      </c>
      <c r="AY95" s="18" t="s">
        <v>112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76</v>
      </c>
      <c r="BK95" s="231">
        <f>ROUND(I95*H95,2)</f>
        <v>0</v>
      </c>
      <c r="BL95" s="18" t="s">
        <v>120</v>
      </c>
      <c r="BM95" s="230" t="s">
        <v>142</v>
      </c>
    </row>
    <row r="96" s="2" customFormat="1">
      <c r="A96" s="39"/>
      <c r="B96" s="40"/>
      <c r="C96" s="41"/>
      <c r="D96" s="234" t="s">
        <v>128</v>
      </c>
      <c r="E96" s="41"/>
      <c r="F96" s="244" t="s">
        <v>143</v>
      </c>
      <c r="G96" s="41"/>
      <c r="H96" s="41"/>
      <c r="I96" s="137"/>
      <c r="J96" s="41"/>
      <c r="K96" s="41"/>
      <c r="L96" s="45"/>
      <c r="M96" s="245"/>
      <c r="N96" s="246"/>
      <c r="O96" s="85"/>
      <c r="P96" s="85"/>
      <c r="Q96" s="85"/>
      <c r="R96" s="85"/>
      <c r="S96" s="85"/>
      <c r="T96" s="86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T96" s="18" t="s">
        <v>128</v>
      </c>
      <c r="AU96" s="18" t="s">
        <v>78</v>
      </c>
    </row>
    <row r="97" s="12" customFormat="1" ht="22.8" customHeight="1">
      <c r="A97" s="12"/>
      <c r="B97" s="203"/>
      <c r="C97" s="204"/>
      <c r="D97" s="205" t="s">
        <v>67</v>
      </c>
      <c r="E97" s="217" t="s">
        <v>144</v>
      </c>
      <c r="F97" s="217" t="s">
        <v>145</v>
      </c>
      <c r="G97" s="204"/>
      <c r="H97" s="204"/>
      <c r="I97" s="207"/>
      <c r="J97" s="218">
        <f>BK97</f>
        <v>0</v>
      </c>
      <c r="K97" s="204"/>
      <c r="L97" s="209"/>
      <c r="M97" s="210"/>
      <c r="N97" s="211"/>
      <c r="O97" s="211"/>
      <c r="P97" s="212">
        <f>SUM(P98:P100)</f>
        <v>0</v>
      </c>
      <c r="Q97" s="211"/>
      <c r="R97" s="212">
        <f>SUM(R98:R100)</f>
        <v>0</v>
      </c>
      <c r="S97" s="211"/>
      <c r="T97" s="213">
        <f>SUM(T98:T100)</f>
        <v>0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14" t="s">
        <v>111</v>
      </c>
      <c r="AT97" s="215" t="s">
        <v>67</v>
      </c>
      <c r="AU97" s="215" t="s">
        <v>76</v>
      </c>
      <c r="AY97" s="214" t="s">
        <v>112</v>
      </c>
      <c r="BK97" s="216">
        <f>SUM(BK98:BK100)</f>
        <v>0</v>
      </c>
    </row>
    <row r="98" s="2" customFormat="1" ht="16.5" customHeight="1">
      <c r="A98" s="39"/>
      <c r="B98" s="40"/>
      <c r="C98" s="219" t="s">
        <v>146</v>
      </c>
      <c r="D98" s="219" t="s">
        <v>115</v>
      </c>
      <c r="E98" s="220" t="s">
        <v>147</v>
      </c>
      <c r="F98" s="221" t="s">
        <v>145</v>
      </c>
      <c r="G98" s="222" t="s">
        <v>126</v>
      </c>
      <c r="H98" s="223">
        <v>1</v>
      </c>
      <c r="I98" s="224"/>
      <c r="J98" s="225">
        <f>ROUND(I98*H98,2)</f>
        <v>0</v>
      </c>
      <c r="K98" s="221" t="s">
        <v>119</v>
      </c>
      <c r="L98" s="45"/>
      <c r="M98" s="226" t="s">
        <v>19</v>
      </c>
      <c r="N98" s="227" t="s">
        <v>39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</v>
      </c>
      <c r="T98" s="229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120</v>
      </c>
      <c r="AT98" s="230" t="s">
        <v>115</v>
      </c>
      <c r="AU98" s="230" t="s">
        <v>78</v>
      </c>
      <c r="AY98" s="18" t="s">
        <v>112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76</v>
      </c>
      <c r="BK98" s="231">
        <f>ROUND(I98*H98,2)</f>
        <v>0</v>
      </c>
      <c r="BL98" s="18" t="s">
        <v>120</v>
      </c>
      <c r="BM98" s="230" t="s">
        <v>148</v>
      </c>
    </row>
    <row r="99" s="2" customFormat="1">
      <c r="A99" s="39"/>
      <c r="B99" s="40"/>
      <c r="C99" s="41"/>
      <c r="D99" s="234" t="s">
        <v>128</v>
      </c>
      <c r="E99" s="41"/>
      <c r="F99" s="244" t="s">
        <v>149</v>
      </c>
      <c r="G99" s="41"/>
      <c r="H99" s="41"/>
      <c r="I99" s="137"/>
      <c r="J99" s="41"/>
      <c r="K99" s="41"/>
      <c r="L99" s="45"/>
      <c r="M99" s="245"/>
      <c r="N99" s="246"/>
      <c r="O99" s="85"/>
      <c r="P99" s="85"/>
      <c r="Q99" s="85"/>
      <c r="R99" s="85"/>
      <c r="S99" s="85"/>
      <c r="T99" s="86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T99" s="18" t="s">
        <v>128</v>
      </c>
      <c r="AU99" s="18" t="s">
        <v>78</v>
      </c>
    </row>
    <row r="100" s="2" customFormat="1" ht="16.5" customHeight="1">
      <c r="A100" s="39"/>
      <c r="B100" s="40"/>
      <c r="C100" s="219" t="s">
        <v>150</v>
      </c>
      <c r="D100" s="219" t="s">
        <v>115</v>
      </c>
      <c r="E100" s="220" t="s">
        <v>151</v>
      </c>
      <c r="F100" s="221" t="s">
        <v>152</v>
      </c>
      <c r="G100" s="222" t="s">
        <v>126</v>
      </c>
      <c r="H100" s="223">
        <v>1</v>
      </c>
      <c r="I100" s="224"/>
      <c r="J100" s="225">
        <f>ROUND(I100*H100,2)</f>
        <v>0</v>
      </c>
      <c r="K100" s="221" t="s">
        <v>119</v>
      </c>
      <c r="L100" s="45"/>
      <c r="M100" s="226" t="s">
        <v>19</v>
      </c>
      <c r="N100" s="227" t="s">
        <v>39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</v>
      </c>
      <c r="T100" s="229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120</v>
      </c>
      <c r="AT100" s="230" t="s">
        <v>115</v>
      </c>
      <c r="AU100" s="230" t="s">
        <v>78</v>
      </c>
      <c r="AY100" s="18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76</v>
      </c>
      <c r="BK100" s="231">
        <f>ROUND(I100*H100,2)</f>
        <v>0</v>
      </c>
      <c r="BL100" s="18" t="s">
        <v>120</v>
      </c>
      <c r="BM100" s="230" t="s">
        <v>153</v>
      </c>
    </row>
    <row r="101" s="12" customFormat="1" ht="22.8" customHeight="1">
      <c r="A101" s="12"/>
      <c r="B101" s="203"/>
      <c r="C101" s="204"/>
      <c r="D101" s="205" t="s">
        <v>67</v>
      </c>
      <c r="E101" s="217" t="s">
        <v>154</v>
      </c>
      <c r="F101" s="217" t="s">
        <v>155</v>
      </c>
      <c r="G101" s="204"/>
      <c r="H101" s="204"/>
      <c r="I101" s="207"/>
      <c r="J101" s="218">
        <f>BK101</f>
        <v>0</v>
      </c>
      <c r="K101" s="204"/>
      <c r="L101" s="209"/>
      <c r="M101" s="210"/>
      <c r="N101" s="211"/>
      <c r="O101" s="211"/>
      <c r="P101" s="212">
        <f>SUM(P102:P104)</f>
        <v>0</v>
      </c>
      <c r="Q101" s="211"/>
      <c r="R101" s="212">
        <f>SUM(R102:R104)</f>
        <v>0</v>
      </c>
      <c r="S101" s="211"/>
      <c r="T101" s="213">
        <f>SUM(T102:T104)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14" t="s">
        <v>111</v>
      </c>
      <c r="AT101" s="215" t="s">
        <v>67</v>
      </c>
      <c r="AU101" s="215" t="s">
        <v>76</v>
      </c>
      <c r="AY101" s="214" t="s">
        <v>112</v>
      </c>
      <c r="BK101" s="216">
        <f>SUM(BK102:BK104)</f>
        <v>0</v>
      </c>
    </row>
    <row r="102" s="2" customFormat="1" ht="16.5" customHeight="1">
      <c r="A102" s="39"/>
      <c r="B102" s="40"/>
      <c r="C102" s="219" t="s">
        <v>156</v>
      </c>
      <c r="D102" s="219" t="s">
        <v>115</v>
      </c>
      <c r="E102" s="220" t="s">
        <v>157</v>
      </c>
      <c r="F102" s="221" t="s">
        <v>155</v>
      </c>
      <c r="G102" s="222" t="s">
        <v>126</v>
      </c>
      <c r="H102" s="223">
        <v>1</v>
      </c>
      <c r="I102" s="224"/>
      <c r="J102" s="225">
        <f>ROUND(I102*H102,2)</f>
        <v>0</v>
      </c>
      <c r="K102" s="221" t="s">
        <v>119</v>
      </c>
      <c r="L102" s="45"/>
      <c r="M102" s="226" t="s">
        <v>19</v>
      </c>
      <c r="N102" s="227" t="s">
        <v>39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</v>
      </c>
      <c r="T102" s="229">
        <f>S102*H102</f>
        <v>0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120</v>
      </c>
      <c r="AT102" s="230" t="s">
        <v>115</v>
      </c>
      <c r="AU102" s="230" t="s">
        <v>78</v>
      </c>
      <c r="AY102" s="18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76</v>
      </c>
      <c r="BK102" s="231">
        <f>ROUND(I102*H102,2)</f>
        <v>0</v>
      </c>
      <c r="BL102" s="18" t="s">
        <v>120</v>
      </c>
      <c r="BM102" s="230" t="s">
        <v>158</v>
      </c>
    </row>
    <row r="103" s="2" customFormat="1">
      <c r="A103" s="39"/>
      <c r="B103" s="40"/>
      <c r="C103" s="41"/>
      <c r="D103" s="234" t="s">
        <v>128</v>
      </c>
      <c r="E103" s="41"/>
      <c r="F103" s="244" t="s">
        <v>159</v>
      </c>
      <c r="G103" s="41"/>
      <c r="H103" s="41"/>
      <c r="I103" s="137"/>
      <c r="J103" s="41"/>
      <c r="K103" s="41"/>
      <c r="L103" s="45"/>
      <c r="M103" s="245"/>
      <c r="N103" s="246"/>
      <c r="O103" s="85"/>
      <c r="P103" s="85"/>
      <c r="Q103" s="85"/>
      <c r="R103" s="85"/>
      <c r="S103" s="85"/>
      <c r="T103" s="86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T103" s="18" t="s">
        <v>128</v>
      </c>
      <c r="AU103" s="18" t="s">
        <v>78</v>
      </c>
    </row>
    <row r="104" s="2" customFormat="1" ht="16.5" customHeight="1">
      <c r="A104" s="39"/>
      <c r="B104" s="40"/>
      <c r="C104" s="219" t="s">
        <v>160</v>
      </c>
      <c r="D104" s="219" t="s">
        <v>115</v>
      </c>
      <c r="E104" s="220" t="s">
        <v>161</v>
      </c>
      <c r="F104" s="221" t="s">
        <v>162</v>
      </c>
      <c r="G104" s="222" t="s">
        <v>126</v>
      </c>
      <c r="H104" s="223">
        <v>10</v>
      </c>
      <c r="I104" s="224"/>
      <c r="J104" s="225">
        <f>ROUND(I104*H104,2)</f>
        <v>0</v>
      </c>
      <c r="K104" s="221" t="s">
        <v>119</v>
      </c>
      <c r="L104" s="45"/>
      <c r="M104" s="226" t="s">
        <v>19</v>
      </c>
      <c r="N104" s="227" t="s">
        <v>39</v>
      </c>
      <c r="O104" s="85"/>
      <c r="P104" s="228">
        <f>O104*H104</f>
        <v>0</v>
      </c>
      <c r="Q104" s="228">
        <v>0</v>
      </c>
      <c r="R104" s="228">
        <f>Q104*H104</f>
        <v>0</v>
      </c>
      <c r="S104" s="228">
        <v>0</v>
      </c>
      <c r="T104" s="229">
        <f>S104*H104</f>
        <v>0</v>
      </c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R104" s="230" t="s">
        <v>120</v>
      </c>
      <c r="AT104" s="230" t="s">
        <v>115</v>
      </c>
      <c r="AU104" s="230" t="s">
        <v>78</v>
      </c>
      <c r="AY104" s="18" t="s">
        <v>112</v>
      </c>
      <c r="BE104" s="231">
        <f>IF(N104="základní",J104,0)</f>
        <v>0</v>
      </c>
      <c r="BF104" s="231">
        <f>IF(N104="snížená",J104,0)</f>
        <v>0</v>
      </c>
      <c r="BG104" s="231">
        <f>IF(N104="zákl. přenesená",J104,0)</f>
        <v>0</v>
      </c>
      <c r="BH104" s="231">
        <f>IF(N104="sníž. přenesená",J104,0)</f>
        <v>0</v>
      </c>
      <c r="BI104" s="231">
        <f>IF(N104="nulová",J104,0)</f>
        <v>0</v>
      </c>
      <c r="BJ104" s="18" t="s">
        <v>76</v>
      </c>
      <c r="BK104" s="231">
        <f>ROUND(I104*H104,2)</f>
        <v>0</v>
      </c>
      <c r="BL104" s="18" t="s">
        <v>120</v>
      </c>
      <c r="BM104" s="230" t="s">
        <v>163</v>
      </c>
    </row>
    <row r="105" s="12" customFormat="1" ht="22.8" customHeight="1">
      <c r="A105" s="12"/>
      <c r="B105" s="203"/>
      <c r="C105" s="204"/>
      <c r="D105" s="205" t="s">
        <v>67</v>
      </c>
      <c r="E105" s="217" t="s">
        <v>164</v>
      </c>
      <c r="F105" s="217" t="s">
        <v>165</v>
      </c>
      <c r="G105" s="204"/>
      <c r="H105" s="204"/>
      <c r="I105" s="207"/>
      <c r="J105" s="218">
        <f>BK105</f>
        <v>0</v>
      </c>
      <c r="K105" s="204"/>
      <c r="L105" s="209"/>
      <c r="M105" s="210"/>
      <c r="N105" s="211"/>
      <c r="O105" s="211"/>
      <c r="P105" s="212">
        <f>SUM(P106:P107)</f>
        <v>0</v>
      </c>
      <c r="Q105" s="211"/>
      <c r="R105" s="212">
        <f>SUM(R106:R107)</f>
        <v>0</v>
      </c>
      <c r="S105" s="211"/>
      <c r="T105" s="213">
        <f>SUM(T106:T107)</f>
        <v>0</v>
      </c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R105" s="214" t="s">
        <v>111</v>
      </c>
      <c r="AT105" s="215" t="s">
        <v>67</v>
      </c>
      <c r="AU105" s="215" t="s">
        <v>76</v>
      </c>
      <c r="AY105" s="214" t="s">
        <v>112</v>
      </c>
      <c r="BK105" s="216">
        <f>SUM(BK106:BK107)</f>
        <v>0</v>
      </c>
    </row>
    <row r="106" s="2" customFormat="1" ht="16.5" customHeight="1">
      <c r="A106" s="39"/>
      <c r="B106" s="40"/>
      <c r="C106" s="219" t="s">
        <v>166</v>
      </c>
      <c r="D106" s="219" t="s">
        <v>115</v>
      </c>
      <c r="E106" s="220" t="s">
        <v>167</v>
      </c>
      <c r="F106" s="221" t="s">
        <v>165</v>
      </c>
      <c r="G106" s="222" t="s">
        <v>126</v>
      </c>
      <c r="H106" s="223">
        <v>1</v>
      </c>
      <c r="I106" s="224"/>
      <c r="J106" s="225">
        <f>ROUND(I106*H106,2)</f>
        <v>0</v>
      </c>
      <c r="K106" s="221" t="s">
        <v>119</v>
      </c>
      <c r="L106" s="45"/>
      <c r="M106" s="226" t="s">
        <v>19</v>
      </c>
      <c r="N106" s="227" t="s">
        <v>39</v>
      </c>
      <c r="O106" s="85"/>
      <c r="P106" s="228">
        <f>O106*H106</f>
        <v>0</v>
      </c>
      <c r="Q106" s="228">
        <v>0</v>
      </c>
      <c r="R106" s="228">
        <f>Q106*H106</f>
        <v>0</v>
      </c>
      <c r="S106" s="228">
        <v>0</v>
      </c>
      <c r="T106" s="229">
        <f>S106*H106</f>
        <v>0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120</v>
      </c>
      <c r="AT106" s="230" t="s">
        <v>115</v>
      </c>
      <c r="AU106" s="230" t="s">
        <v>78</v>
      </c>
      <c r="AY106" s="18" t="s">
        <v>112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76</v>
      </c>
      <c r="BK106" s="231">
        <f>ROUND(I106*H106,2)</f>
        <v>0</v>
      </c>
      <c r="BL106" s="18" t="s">
        <v>120</v>
      </c>
      <c r="BM106" s="230" t="s">
        <v>168</v>
      </c>
    </row>
    <row r="107" s="2" customFormat="1">
      <c r="A107" s="39"/>
      <c r="B107" s="40"/>
      <c r="C107" s="41"/>
      <c r="D107" s="234" t="s">
        <v>128</v>
      </c>
      <c r="E107" s="41"/>
      <c r="F107" s="244" t="s">
        <v>169</v>
      </c>
      <c r="G107" s="41"/>
      <c r="H107" s="41"/>
      <c r="I107" s="137"/>
      <c r="J107" s="41"/>
      <c r="K107" s="41"/>
      <c r="L107" s="45"/>
      <c r="M107" s="247"/>
      <c r="N107" s="248"/>
      <c r="O107" s="249"/>
      <c r="P107" s="249"/>
      <c r="Q107" s="249"/>
      <c r="R107" s="249"/>
      <c r="S107" s="249"/>
      <c r="T107" s="250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T107" s="18" t="s">
        <v>128</v>
      </c>
      <c r="AU107" s="18" t="s">
        <v>78</v>
      </c>
    </row>
    <row r="108" s="2" customFormat="1" ht="6.96" customHeight="1">
      <c r="A108" s="39"/>
      <c r="B108" s="60"/>
      <c r="C108" s="61"/>
      <c r="D108" s="61"/>
      <c r="E108" s="61"/>
      <c r="F108" s="61"/>
      <c r="G108" s="61"/>
      <c r="H108" s="61"/>
      <c r="I108" s="167"/>
      <c r="J108" s="61"/>
      <c r="K108" s="61"/>
      <c r="L108" s="45"/>
      <c r="M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</sheetData>
  <sheetProtection sheet="1" autoFilter="0" formatColumns="0" formatRows="0" objects="1" scenarios="1" spinCount="100000" saltValue="DNiFbBe7n3+44BO/YcQod7ckD04LNj1f16b6lWlOEemcvXAKfUHa+M1ZddA1T2tSFWG6ltepk2RvsZxycTSi0A==" hashValue="OZ84i473gV1x/A4pejR0diOUSk95AMPtthMigCcAy2xBhcaHsN+7UYui1uR29xGKNZ5V1qag42CS1DE1qyYWdQ==" algorithmName="SHA-512" password="CC35"/>
  <autoFilter ref="C83:K107"/>
  <mergeCells count="9">
    <mergeCell ref="E7:H7"/>
    <mergeCell ref="E9:H9"/>
    <mergeCell ref="E18:H18"/>
    <mergeCell ref="E27:H27"/>
    <mergeCell ref="E48:H48"/>
    <mergeCell ref="E50:H50"/>
    <mergeCell ref="E74:H74"/>
    <mergeCell ref="E76:H76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81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85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170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ROUND(J86,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ROUND((SUM(BE86:BE417)),  2)</f>
        <v>0</v>
      </c>
      <c r="G33" s="39"/>
      <c r="H33" s="39"/>
      <c r="I33" s="156">
        <v>0.20999999999999999</v>
      </c>
      <c r="J33" s="155">
        <f>ROUND(((SUM(BE86:BE417))*I33),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ROUND((SUM(BF86:BF417)),  2)</f>
        <v>0</v>
      </c>
      <c r="G34" s="39"/>
      <c r="H34" s="39"/>
      <c r="I34" s="156">
        <v>0.14999999999999999</v>
      </c>
      <c r="J34" s="155">
        <f>ROUND(((SUM(BF86:BF417))*I34),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ROUND((SUM(BG86:BG417)),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ROUND((SUM(BH86:BH417)),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ROUND((SUM(BI86:BI417)),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01 - Komunikace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89</v>
      </c>
      <c r="D57" s="173"/>
      <c r="E57" s="173"/>
      <c r="F57" s="173"/>
      <c r="G57" s="173"/>
      <c r="H57" s="173"/>
      <c r="I57" s="174"/>
      <c r="J57" s="175" t="s">
        <v>90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J86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="9" customFormat="1" ht="24.96" customHeight="1">
      <c r="A60" s="9"/>
      <c r="B60" s="177"/>
      <c r="C60" s="178"/>
      <c r="D60" s="179" t="s">
        <v>171</v>
      </c>
      <c r="E60" s="180"/>
      <c r="F60" s="180"/>
      <c r="G60" s="180"/>
      <c r="H60" s="180"/>
      <c r="I60" s="181"/>
      <c r="J60" s="182">
        <f>J87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172</v>
      </c>
      <c r="E61" s="187"/>
      <c r="F61" s="187"/>
      <c r="G61" s="187"/>
      <c r="H61" s="187"/>
      <c r="I61" s="188"/>
      <c r="J61" s="189">
        <f>J88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173</v>
      </c>
      <c r="E62" s="187"/>
      <c r="F62" s="187"/>
      <c r="G62" s="187"/>
      <c r="H62" s="187"/>
      <c r="I62" s="188"/>
      <c r="J62" s="189">
        <f>J162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174</v>
      </c>
      <c r="E63" s="187"/>
      <c r="F63" s="187"/>
      <c r="G63" s="187"/>
      <c r="H63" s="187"/>
      <c r="I63" s="188"/>
      <c r="J63" s="189">
        <f>J209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175</v>
      </c>
      <c r="E64" s="187"/>
      <c r="F64" s="187"/>
      <c r="G64" s="187"/>
      <c r="H64" s="187"/>
      <c r="I64" s="188"/>
      <c r="J64" s="189">
        <f>J250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176</v>
      </c>
      <c r="E65" s="187"/>
      <c r="F65" s="187"/>
      <c r="G65" s="187"/>
      <c r="H65" s="187"/>
      <c r="I65" s="188"/>
      <c r="J65" s="189">
        <f>J358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84"/>
      <c r="C66" s="185"/>
      <c r="D66" s="186" t="s">
        <v>177</v>
      </c>
      <c r="E66" s="187"/>
      <c r="F66" s="187"/>
      <c r="G66" s="187"/>
      <c r="H66" s="187"/>
      <c r="I66" s="188"/>
      <c r="J66" s="189">
        <f>J416</f>
        <v>0</v>
      </c>
      <c r="K66" s="185"/>
      <c r="L66" s="19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2" customFormat="1" ht="21.84" customHeight="1">
      <c r="A67" s="39"/>
      <c r="B67" s="40"/>
      <c r="C67" s="41"/>
      <c r="D67" s="41"/>
      <c r="E67" s="41"/>
      <c r="F67" s="41"/>
      <c r="G67" s="41"/>
      <c r="H67" s="41"/>
      <c r="I67" s="137"/>
      <c r="J67" s="41"/>
      <c r="K67" s="4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68" s="2" customFormat="1" ht="6.96" customHeight="1">
      <c r="A68" s="39"/>
      <c r="B68" s="60"/>
      <c r="C68" s="61"/>
      <c r="D68" s="61"/>
      <c r="E68" s="61"/>
      <c r="F68" s="61"/>
      <c r="G68" s="61"/>
      <c r="H68" s="61"/>
      <c r="I68" s="167"/>
      <c r="J68" s="61"/>
      <c r="K68" s="61"/>
      <c r="L68" s="138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</row>
    <row r="72" s="2" customFormat="1" ht="6.96" customHeight="1">
      <c r="A72" s="39"/>
      <c r="B72" s="62"/>
      <c r="C72" s="63"/>
      <c r="D72" s="63"/>
      <c r="E72" s="63"/>
      <c r="F72" s="63"/>
      <c r="G72" s="63"/>
      <c r="H72" s="63"/>
      <c r="I72" s="170"/>
      <c r="J72" s="63"/>
      <c r="K72" s="63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24.96" customHeight="1">
      <c r="A73" s="39"/>
      <c r="B73" s="40"/>
      <c r="C73" s="24" t="s">
        <v>97</v>
      </c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6.96" customHeight="1">
      <c r="A74" s="39"/>
      <c r="B74" s="40"/>
      <c r="C74" s="41"/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2" customHeight="1">
      <c r="A75" s="39"/>
      <c r="B75" s="40"/>
      <c r="C75" s="33" t="s">
        <v>16</v>
      </c>
      <c r="D75" s="41"/>
      <c r="E75" s="41"/>
      <c r="F75" s="41"/>
      <c r="G75" s="41"/>
      <c r="H75" s="41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6.5" customHeight="1">
      <c r="A76" s="39"/>
      <c r="B76" s="40"/>
      <c r="C76" s="41"/>
      <c r="D76" s="41"/>
      <c r="E76" s="171" t="str">
        <f>E7</f>
        <v>Parašutistů, Praha 6</v>
      </c>
      <c r="F76" s="33"/>
      <c r="G76" s="33"/>
      <c r="H76" s="33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2" customHeight="1">
      <c r="A77" s="39"/>
      <c r="B77" s="40"/>
      <c r="C77" s="33" t="s">
        <v>86</v>
      </c>
      <c r="D77" s="41"/>
      <c r="E77" s="41"/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16.5" customHeight="1">
      <c r="A78" s="39"/>
      <c r="B78" s="40"/>
      <c r="C78" s="41"/>
      <c r="D78" s="41"/>
      <c r="E78" s="70" t="str">
        <f>E9</f>
        <v>01 - Komunikace</v>
      </c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6.96" customHeight="1">
      <c r="A79" s="39"/>
      <c r="B79" s="40"/>
      <c r="C79" s="41"/>
      <c r="D79" s="41"/>
      <c r="E79" s="41"/>
      <c r="F79" s="41"/>
      <c r="G79" s="41"/>
      <c r="H79" s="41"/>
      <c r="I79" s="137"/>
      <c r="J79" s="41"/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12" customHeight="1">
      <c r="A80" s="39"/>
      <c r="B80" s="40"/>
      <c r="C80" s="33" t="s">
        <v>21</v>
      </c>
      <c r="D80" s="41"/>
      <c r="E80" s="41"/>
      <c r="F80" s="28" t="str">
        <f>F12</f>
        <v xml:space="preserve"> </v>
      </c>
      <c r="G80" s="41"/>
      <c r="H80" s="41"/>
      <c r="I80" s="141" t="s">
        <v>23</v>
      </c>
      <c r="J80" s="73" t="str">
        <f>IF(J12="","",J12)</f>
        <v>25. 5. 2018</v>
      </c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6.96" customHeight="1">
      <c r="A81" s="39"/>
      <c r="B81" s="40"/>
      <c r="C81" s="41"/>
      <c r="D81" s="41"/>
      <c r="E81" s="41"/>
      <c r="F81" s="41"/>
      <c r="G81" s="41"/>
      <c r="H81" s="41"/>
      <c r="I81" s="137"/>
      <c r="J81" s="41"/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25</v>
      </c>
      <c r="D82" s="41"/>
      <c r="E82" s="41"/>
      <c r="F82" s="28" t="str">
        <f>E15</f>
        <v xml:space="preserve"> </v>
      </c>
      <c r="G82" s="41"/>
      <c r="H82" s="41"/>
      <c r="I82" s="141" t="s">
        <v>30</v>
      </c>
      <c r="J82" s="37" t="str">
        <f>E21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5.15" customHeight="1">
      <c r="A83" s="39"/>
      <c r="B83" s="40"/>
      <c r="C83" s="33" t="s">
        <v>28</v>
      </c>
      <c r="D83" s="41"/>
      <c r="E83" s="41"/>
      <c r="F83" s="28" t="str">
        <f>IF(E18="","",E18)</f>
        <v>Vyplň údaj</v>
      </c>
      <c r="G83" s="41"/>
      <c r="H83" s="41"/>
      <c r="I83" s="141" t="s">
        <v>32</v>
      </c>
      <c r="J83" s="37" t="str">
        <f>E24</f>
        <v xml:space="preserve"> </v>
      </c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2" customFormat="1" ht="10.32" customHeight="1">
      <c r="A84" s="39"/>
      <c r="B84" s="40"/>
      <c r="C84" s="41"/>
      <c r="D84" s="41"/>
      <c r="E84" s="41"/>
      <c r="F84" s="41"/>
      <c r="G84" s="41"/>
      <c r="H84" s="41"/>
      <c r="I84" s="137"/>
      <c r="J84" s="41"/>
      <c r="K84" s="41"/>
      <c r="L84" s="138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="11" customFormat="1" ht="29.28" customHeight="1">
      <c r="A85" s="191"/>
      <c r="B85" s="192"/>
      <c r="C85" s="193" t="s">
        <v>98</v>
      </c>
      <c r="D85" s="194" t="s">
        <v>53</v>
      </c>
      <c r="E85" s="194" t="s">
        <v>49</v>
      </c>
      <c r="F85" s="194" t="s">
        <v>50</v>
      </c>
      <c r="G85" s="194" t="s">
        <v>99</v>
      </c>
      <c r="H85" s="194" t="s">
        <v>100</v>
      </c>
      <c r="I85" s="195" t="s">
        <v>101</v>
      </c>
      <c r="J85" s="194" t="s">
        <v>90</v>
      </c>
      <c r="K85" s="196" t="s">
        <v>102</v>
      </c>
      <c r="L85" s="197"/>
      <c r="M85" s="93" t="s">
        <v>19</v>
      </c>
      <c r="N85" s="94" t="s">
        <v>38</v>
      </c>
      <c r="O85" s="94" t="s">
        <v>103</v>
      </c>
      <c r="P85" s="94" t="s">
        <v>104</v>
      </c>
      <c r="Q85" s="94" t="s">
        <v>105</v>
      </c>
      <c r="R85" s="94" t="s">
        <v>106</v>
      </c>
      <c r="S85" s="94" t="s">
        <v>107</v>
      </c>
      <c r="T85" s="95" t="s">
        <v>108</v>
      </c>
      <c r="U85" s="191"/>
      <c r="V85" s="191"/>
      <c r="W85" s="191"/>
      <c r="X85" s="191"/>
      <c r="Y85" s="191"/>
      <c r="Z85" s="191"/>
      <c r="AA85" s="191"/>
      <c r="AB85" s="191"/>
      <c r="AC85" s="191"/>
      <c r="AD85" s="191"/>
      <c r="AE85" s="191"/>
    </row>
    <row r="86" s="2" customFormat="1" ht="22.8" customHeight="1">
      <c r="A86" s="39"/>
      <c r="B86" s="40"/>
      <c r="C86" s="100" t="s">
        <v>109</v>
      </c>
      <c r="D86" s="41"/>
      <c r="E86" s="41"/>
      <c r="F86" s="41"/>
      <c r="G86" s="41"/>
      <c r="H86" s="41"/>
      <c r="I86" s="137"/>
      <c r="J86" s="198">
        <f>BK86</f>
        <v>0</v>
      </c>
      <c r="K86" s="41"/>
      <c r="L86" s="45"/>
      <c r="M86" s="96"/>
      <c r="N86" s="199"/>
      <c r="O86" s="97"/>
      <c r="P86" s="200">
        <f>P87</f>
        <v>0</v>
      </c>
      <c r="Q86" s="97"/>
      <c r="R86" s="200">
        <f>R87</f>
        <v>490.87221088000001</v>
      </c>
      <c r="S86" s="97"/>
      <c r="T86" s="201">
        <f>T87</f>
        <v>1990.4579999999999</v>
      </c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T86" s="18" t="s">
        <v>67</v>
      </c>
      <c r="AU86" s="18" t="s">
        <v>91</v>
      </c>
      <c r="BK86" s="202">
        <f>BK87</f>
        <v>0</v>
      </c>
    </row>
    <row r="87" s="12" customFormat="1" ht="25.92" customHeight="1">
      <c r="A87" s="12"/>
      <c r="B87" s="203"/>
      <c r="C87" s="204"/>
      <c r="D87" s="205" t="s">
        <v>67</v>
      </c>
      <c r="E87" s="206" t="s">
        <v>178</v>
      </c>
      <c r="F87" s="206" t="s">
        <v>179</v>
      </c>
      <c r="G87" s="204"/>
      <c r="H87" s="204"/>
      <c r="I87" s="207"/>
      <c r="J87" s="208">
        <f>BK87</f>
        <v>0</v>
      </c>
      <c r="K87" s="204"/>
      <c r="L87" s="209"/>
      <c r="M87" s="210"/>
      <c r="N87" s="211"/>
      <c r="O87" s="211"/>
      <c r="P87" s="212">
        <f>P88+P162+P209+P250+P358+P416</f>
        <v>0</v>
      </c>
      <c r="Q87" s="211"/>
      <c r="R87" s="212">
        <f>R88+R162+R209+R250+R358+R416</f>
        <v>490.87221088000001</v>
      </c>
      <c r="S87" s="211"/>
      <c r="T87" s="213">
        <f>T88+T162+T209+T250+T358+T416</f>
        <v>1990.4579999999999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76</v>
      </c>
      <c r="AT87" s="215" t="s">
        <v>67</v>
      </c>
      <c r="AU87" s="215" t="s">
        <v>68</v>
      </c>
      <c r="AY87" s="214" t="s">
        <v>112</v>
      </c>
      <c r="BK87" s="216">
        <f>BK88+BK162+BK209+BK250+BK358+BK416</f>
        <v>0</v>
      </c>
    </row>
    <row r="88" s="12" customFormat="1" ht="22.8" customHeight="1">
      <c r="A88" s="12"/>
      <c r="B88" s="203"/>
      <c r="C88" s="204"/>
      <c r="D88" s="205" t="s">
        <v>67</v>
      </c>
      <c r="E88" s="217" t="s">
        <v>76</v>
      </c>
      <c r="F88" s="217" t="s">
        <v>180</v>
      </c>
      <c r="G88" s="204"/>
      <c r="H88" s="204"/>
      <c r="I88" s="207"/>
      <c r="J88" s="218">
        <f>BK88</f>
        <v>0</v>
      </c>
      <c r="K88" s="204"/>
      <c r="L88" s="209"/>
      <c r="M88" s="210"/>
      <c r="N88" s="211"/>
      <c r="O88" s="211"/>
      <c r="P88" s="212">
        <f>SUM(P89:P161)</f>
        <v>0</v>
      </c>
      <c r="Q88" s="211"/>
      <c r="R88" s="212">
        <f>SUM(R89:R161)</f>
        <v>166.50784538000002</v>
      </c>
      <c r="S88" s="211"/>
      <c r="T88" s="213">
        <f>SUM(T89:T161)</f>
        <v>1989.366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14" t="s">
        <v>76</v>
      </c>
      <c r="AT88" s="215" t="s">
        <v>67</v>
      </c>
      <c r="AU88" s="215" t="s">
        <v>76</v>
      </c>
      <c r="AY88" s="214" t="s">
        <v>112</v>
      </c>
      <c r="BK88" s="216">
        <f>SUM(BK89:BK161)</f>
        <v>0</v>
      </c>
    </row>
    <row r="89" s="2" customFormat="1" ht="48" customHeight="1">
      <c r="A89" s="39"/>
      <c r="B89" s="40"/>
      <c r="C89" s="219" t="s">
        <v>76</v>
      </c>
      <c r="D89" s="219" t="s">
        <v>115</v>
      </c>
      <c r="E89" s="220" t="s">
        <v>181</v>
      </c>
      <c r="F89" s="221" t="s">
        <v>182</v>
      </c>
      <c r="G89" s="222" t="s">
        <v>183</v>
      </c>
      <c r="H89" s="223">
        <v>660</v>
      </c>
      <c r="I89" s="224"/>
      <c r="J89" s="225">
        <f>ROUND(I89*H89,2)</f>
        <v>0</v>
      </c>
      <c r="K89" s="221" t="s">
        <v>119</v>
      </c>
      <c r="L89" s="45"/>
      <c r="M89" s="226" t="s">
        <v>19</v>
      </c>
      <c r="N89" s="227" t="s">
        <v>39</v>
      </c>
      <c r="O89" s="85"/>
      <c r="P89" s="228">
        <f>O89*H89</f>
        <v>0</v>
      </c>
      <c r="Q89" s="228">
        <v>0</v>
      </c>
      <c r="R89" s="228">
        <f>Q89*H89</f>
        <v>0</v>
      </c>
      <c r="S89" s="228">
        <v>0.098000000000000004</v>
      </c>
      <c r="T89" s="229">
        <f>S89*H89</f>
        <v>64.680000000000007</v>
      </c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R89" s="230" t="s">
        <v>135</v>
      </c>
      <c r="AT89" s="230" t="s">
        <v>115</v>
      </c>
      <c r="AU89" s="230" t="s">
        <v>78</v>
      </c>
      <c r="AY89" s="18" t="s">
        <v>112</v>
      </c>
      <c r="BE89" s="231">
        <f>IF(N89="základní",J89,0)</f>
        <v>0</v>
      </c>
      <c r="BF89" s="231">
        <f>IF(N89="snížená",J89,0)</f>
        <v>0</v>
      </c>
      <c r="BG89" s="231">
        <f>IF(N89="zákl. přenesená",J89,0)</f>
        <v>0</v>
      </c>
      <c r="BH89" s="231">
        <f>IF(N89="sníž. přenesená",J89,0)</f>
        <v>0</v>
      </c>
      <c r="BI89" s="231">
        <f>IF(N89="nulová",J89,0)</f>
        <v>0</v>
      </c>
      <c r="BJ89" s="18" t="s">
        <v>76</v>
      </c>
      <c r="BK89" s="231">
        <f>ROUND(I89*H89,2)</f>
        <v>0</v>
      </c>
      <c r="BL89" s="18" t="s">
        <v>135</v>
      </c>
      <c r="BM89" s="230" t="s">
        <v>184</v>
      </c>
    </row>
    <row r="90" s="13" customFormat="1">
      <c r="A90" s="13"/>
      <c r="B90" s="232"/>
      <c r="C90" s="233"/>
      <c r="D90" s="234" t="s">
        <v>122</v>
      </c>
      <c r="E90" s="235" t="s">
        <v>19</v>
      </c>
      <c r="F90" s="236" t="s">
        <v>185</v>
      </c>
      <c r="G90" s="233"/>
      <c r="H90" s="237">
        <v>490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3" t="s">
        <v>122</v>
      </c>
      <c r="AU90" s="243" t="s">
        <v>78</v>
      </c>
      <c r="AV90" s="13" t="s">
        <v>78</v>
      </c>
      <c r="AW90" s="13" t="s">
        <v>31</v>
      </c>
      <c r="AX90" s="13" t="s">
        <v>68</v>
      </c>
      <c r="AY90" s="243" t="s">
        <v>112</v>
      </c>
    </row>
    <row r="91" s="13" customFormat="1">
      <c r="A91" s="13"/>
      <c r="B91" s="232"/>
      <c r="C91" s="233"/>
      <c r="D91" s="234" t="s">
        <v>122</v>
      </c>
      <c r="E91" s="235" t="s">
        <v>19</v>
      </c>
      <c r="F91" s="236" t="s">
        <v>186</v>
      </c>
      <c r="G91" s="233"/>
      <c r="H91" s="237">
        <v>170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3" t="s">
        <v>122</v>
      </c>
      <c r="AU91" s="243" t="s">
        <v>78</v>
      </c>
      <c r="AV91" s="13" t="s">
        <v>78</v>
      </c>
      <c r="AW91" s="13" t="s">
        <v>31</v>
      </c>
      <c r="AX91" s="13" t="s">
        <v>68</v>
      </c>
      <c r="AY91" s="243" t="s">
        <v>112</v>
      </c>
    </row>
    <row r="92" s="14" customFormat="1">
      <c r="A92" s="14"/>
      <c r="B92" s="251"/>
      <c r="C92" s="252"/>
      <c r="D92" s="234" t="s">
        <v>122</v>
      </c>
      <c r="E92" s="253" t="s">
        <v>19</v>
      </c>
      <c r="F92" s="254" t="s">
        <v>187</v>
      </c>
      <c r="G92" s="252"/>
      <c r="H92" s="255">
        <v>660</v>
      </c>
      <c r="I92" s="256"/>
      <c r="J92" s="252"/>
      <c r="K92" s="252"/>
      <c r="L92" s="257"/>
      <c r="M92" s="258"/>
      <c r="N92" s="259"/>
      <c r="O92" s="259"/>
      <c r="P92" s="259"/>
      <c r="Q92" s="259"/>
      <c r="R92" s="259"/>
      <c r="S92" s="259"/>
      <c r="T92" s="260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T92" s="261" t="s">
        <v>122</v>
      </c>
      <c r="AU92" s="261" t="s">
        <v>78</v>
      </c>
      <c r="AV92" s="14" t="s">
        <v>135</v>
      </c>
      <c r="AW92" s="14" t="s">
        <v>31</v>
      </c>
      <c r="AX92" s="14" t="s">
        <v>76</v>
      </c>
      <c r="AY92" s="261" t="s">
        <v>112</v>
      </c>
    </row>
    <row r="93" s="2" customFormat="1" ht="60" customHeight="1">
      <c r="A93" s="39"/>
      <c r="B93" s="40"/>
      <c r="C93" s="219" t="s">
        <v>78</v>
      </c>
      <c r="D93" s="219" t="s">
        <v>115</v>
      </c>
      <c r="E93" s="220" t="s">
        <v>188</v>
      </c>
      <c r="F93" s="221" t="s">
        <v>189</v>
      </c>
      <c r="G93" s="222" t="s">
        <v>183</v>
      </c>
      <c r="H93" s="223">
        <v>665</v>
      </c>
      <c r="I93" s="224"/>
      <c r="J93" s="225">
        <f>ROUND(I93*H93,2)</f>
        <v>0</v>
      </c>
      <c r="K93" s="221" t="s">
        <v>119</v>
      </c>
      <c r="L93" s="45"/>
      <c r="M93" s="226" t="s">
        <v>19</v>
      </c>
      <c r="N93" s="227" t="s">
        <v>39</v>
      </c>
      <c r="O93" s="85"/>
      <c r="P93" s="228">
        <f>O93*H93</f>
        <v>0</v>
      </c>
      <c r="Q93" s="228">
        <v>0</v>
      </c>
      <c r="R93" s="228">
        <f>Q93*H93</f>
        <v>0</v>
      </c>
      <c r="S93" s="228">
        <v>0.23999999999999999</v>
      </c>
      <c r="T93" s="229">
        <f>S93*H93</f>
        <v>159.59999999999999</v>
      </c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R93" s="230" t="s">
        <v>135</v>
      </c>
      <c r="AT93" s="230" t="s">
        <v>115</v>
      </c>
      <c r="AU93" s="230" t="s">
        <v>78</v>
      </c>
      <c r="AY93" s="18" t="s">
        <v>112</v>
      </c>
      <c r="BE93" s="231">
        <f>IF(N93="základní",J93,0)</f>
        <v>0</v>
      </c>
      <c r="BF93" s="231">
        <f>IF(N93="snížená",J93,0)</f>
        <v>0</v>
      </c>
      <c r="BG93" s="231">
        <f>IF(N93="zákl. přenesená",J93,0)</f>
        <v>0</v>
      </c>
      <c r="BH93" s="231">
        <f>IF(N93="sníž. přenesená",J93,0)</f>
        <v>0</v>
      </c>
      <c r="BI93" s="231">
        <f>IF(N93="nulová",J93,0)</f>
        <v>0</v>
      </c>
      <c r="BJ93" s="18" t="s">
        <v>76</v>
      </c>
      <c r="BK93" s="231">
        <f>ROUND(I93*H93,2)</f>
        <v>0</v>
      </c>
      <c r="BL93" s="18" t="s">
        <v>135</v>
      </c>
      <c r="BM93" s="230" t="s">
        <v>190</v>
      </c>
    </row>
    <row r="94" s="13" customFormat="1">
      <c r="A94" s="13"/>
      <c r="B94" s="232"/>
      <c r="C94" s="233"/>
      <c r="D94" s="234" t="s">
        <v>122</v>
      </c>
      <c r="E94" s="235" t="s">
        <v>19</v>
      </c>
      <c r="F94" s="236" t="s">
        <v>185</v>
      </c>
      <c r="G94" s="233"/>
      <c r="H94" s="237">
        <v>490</v>
      </c>
      <c r="I94" s="238"/>
      <c r="J94" s="233"/>
      <c r="K94" s="233"/>
      <c r="L94" s="239"/>
      <c r="M94" s="240"/>
      <c r="N94" s="241"/>
      <c r="O94" s="241"/>
      <c r="P94" s="241"/>
      <c r="Q94" s="241"/>
      <c r="R94" s="241"/>
      <c r="S94" s="241"/>
      <c r="T94" s="24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43" t="s">
        <v>122</v>
      </c>
      <c r="AU94" s="243" t="s">
        <v>78</v>
      </c>
      <c r="AV94" s="13" t="s">
        <v>78</v>
      </c>
      <c r="AW94" s="13" t="s">
        <v>31</v>
      </c>
      <c r="AX94" s="13" t="s">
        <v>68</v>
      </c>
      <c r="AY94" s="243" t="s">
        <v>112</v>
      </c>
    </row>
    <row r="95" s="13" customFormat="1">
      <c r="A95" s="13"/>
      <c r="B95" s="232"/>
      <c r="C95" s="233"/>
      <c r="D95" s="234" t="s">
        <v>122</v>
      </c>
      <c r="E95" s="235" t="s">
        <v>19</v>
      </c>
      <c r="F95" s="236" t="s">
        <v>186</v>
      </c>
      <c r="G95" s="233"/>
      <c r="H95" s="237">
        <v>170</v>
      </c>
      <c r="I95" s="238"/>
      <c r="J95" s="233"/>
      <c r="K95" s="233"/>
      <c r="L95" s="239"/>
      <c r="M95" s="240"/>
      <c r="N95" s="241"/>
      <c r="O95" s="241"/>
      <c r="P95" s="241"/>
      <c r="Q95" s="241"/>
      <c r="R95" s="241"/>
      <c r="S95" s="241"/>
      <c r="T95" s="242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43" t="s">
        <v>122</v>
      </c>
      <c r="AU95" s="243" t="s">
        <v>78</v>
      </c>
      <c r="AV95" s="13" t="s">
        <v>78</v>
      </c>
      <c r="AW95" s="13" t="s">
        <v>31</v>
      </c>
      <c r="AX95" s="13" t="s">
        <v>68</v>
      </c>
      <c r="AY95" s="243" t="s">
        <v>112</v>
      </c>
    </row>
    <row r="96" s="13" customFormat="1">
      <c r="A96" s="13"/>
      <c r="B96" s="232"/>
      <c r="C96" s="233"/>
      <c r="D96" s="234" t="s">
        <v>122</v>
      </c>
      <c r="E96" s="235" t="s">
        <v>19</v>
      </c>
      <c r="F96" s="236" t="s">
        <v>191</v>
      </c>
      <c r="G96" s="233"/>
      <c r="H96" s="237">
        <v>5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122</v>
      </c>
      <c r="AU96" s="243" t="s">
        <v>78</v>
      </c>
      <c r="AV96" s="13" t="s">
        <v>78</v>
      </c>
      <c r="AW96" s="13" t="s">
        <v>31</v>
      </c>
      <c r="AX96" s="13" t="s">
        <v>68</v>
      </c>
      <c r="AY96" s="243" t="s">
        <v>112</v>
      </c>
    </row>
    <row r="97" s="14" customFormat="1">
      <c r="A97" s="14"/>
      <c r="B97" s="251"/>
      <c r="C97" s="252"/>
      <c r="D97" s="234" t="s">
        <v>122</v>
      </c>
      <c r="E97" s="253" t="s">
        <v>19</v>
      </c>
      <c r="F97" s="254" t="s">
        <v>187</v>
      </c>
      <c r="G97" s="252"/>
      <c r="H97" s="255">
        <v>665</v>
      </c>
      <c r="I97" s="256"/>
      <c r="J97" s="252"/>
      <c r="K97" s="252"/>
      <c r="L97" s="257"/>
      <c r="M97" s="258"/>
      <c r="N97" s="259"/>
      <c r="O97" s="259"/>
      <c r="P97" s="259"/>
      <c r="Q97" s="259"/>
      <c r="R97" s="259"/>
      <c r="S97" s="259"/>
      <c r="T97" s="260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T97" s="261" t="s">
        <v>122</v>
      </c>
      <c r="AU97" s="261" t="s">
        <v>78</v>
      </c>
      <c r="AV97" s="14" t="s">
        <v>135</v>
      </c>
      <c r="AW97" s="14" t="s">
        <v>31</v>
      </c>
      <c r="AX97" s="14" t="s">
        <v>76</v>
      </c>
      <c r="AY97" s="261" t="s">
        <v>112</v>
      </c>
    </row>
    <row r="98" s="2" customFormat="1" ht="60" customHeight="1">
      <c r="A98" s="39"/>
      <c r="B98" s="40"/>
      <c r="C98" s="219" t="s">
        <v>130</v>
      </c>
      <c r="D98" s="219" t="s">
        <v>115</v>
      </c>
      <c r="E98" s="220" t="s">
        <v>192</v>
      </c>
      <c r="F98" s="221" t="s">
        <v>193</v>
      </c>
      <c r="G98" s="222" t="s">
        <v>183</v>
      </c>
      <c r="H98" s="223">
        <v>490</v>
      </c>
      <c r="I98" s="224"/>
      <c r="J98" s="225">
        <f>ROUND(I98*H98,2)</f>
        <v>0</v>
      </c>
      <c r="K98" s="221" t="s">
        <v>119</v>
      </c>
      <c r="L98" s="45"/>
      <c r="M98" s="226" t="s">
        <v>19</v>
      </c>
      <c r="N98" s="227" t="s">
        <v>39</v>
      </c>
      <c r="O98" s="85"/>
      <c r="P98" s="228">
        <f>O98*H98</f>
        <v>0</v>
      </c>
      <c r="Q98" s="228">
        <v>0</v>
      </c>
      <c r="R98" s="228">
        <f>Q98*H98</f>
        <v>0</v>
      </c>
      <c r="S98" s="228">
        <v>0.17999999999999999</v>
      </c>
      <c r="T98" s="229">
        <f>S98*H98</f>
        <v>88.200000000000003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30" t="s">
        <v>135</v>
      </c>
      <c r="AT98" s="230" t="s">
        <v>115</v>
      </c>
      <c r="AU98" s="230" t="s">
        <v>78</v>
      </c>
      <c r="AY98" s="18" t="s">
        <v>112</v>
      </c>
      <c r="BE98" s="231">
        <f>IF(N98="základní",J98,0)</f>
        <v>0</v>
      </c>
      <c r="BF98" s="231">
        <f>IF(N98="snížená",J98,0)</f>
        <v>0</v>
      </c>
      <c r="BG98" s="231">
        <f>IF(N98="zákl. přenesená",J98,0)</f>
        <v>0</v>
      </c>
      <c r="BH98" s="231">
        <f>IF(N98="sníž. přenesená",J98,0)</f>
        <v>0</v>
      </c>
      <c r="BI98" s="231">
        <f>IF(N98="nulová",J98,0)</f>
        <v>0</v>
      </c>
      <c r="BJ98" s="18" t="s">
        <v>76</v>
      </c>
      <c r="BK98" s="231">
        <f>ROUND(I98*H98,2)</f>
        <v>0</v>
      </c>
      <c r="BL98" s="18" t="s">
        <v>135</v>
      </c>
      <c r="BM98" s="230" t="s">
        <v>194</v>
      </c>
    </row>
    <row r="99" s="13" customFormat="1">
      <c r="A99" s="13"/>
      <c r="B99" s="232"/>
      <c r="C99" s="233"/>
      <c r="D99" s="234" t="s">
        <v>122</v>
      </c>
      <c r="E99" s="235" t="s">
        <v>19</v>
      </c>
      <c r="F99" s="236" t="s">
        <v>185</v>
      </c>
      <c r="G99" s="233"/>
      <c r="H99" s="237">
        <v>490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122</v>
      </c>
      <c r="AU99" s="243" t="s">
        <v>78</v>
      </c>
      <c r="AV99" s="13" t="s">
        <v>78</v>
      </c>
      <c r="AW99" s="13" t="s">
        <v>31</v>
      </c>
      <c r="AX99" s="13" t="s">
        <v>76</v>
      </c>
      <c r="AY99" s="243" t="s">
        <v>112</v>
      </c>
    </row>
    <row r="100" s="2" customFormat="1" ht="60" customHeight="1">
      <c r="A100" s="39"/>
      <c r="B100" s="40"/>
      <c r="C100" s="219" t="s">
        <v>135</v>
      </c>
      <c r="D100" s="219" t="s">
        <v>115</v>
      </c>
      <c r="E100" s="220" t="s">
        <v>195</v>
      </c>
      <c r="F100" s="221" t="s">
        <v>196</v>
      </c>
      <c r="G100" s="222" t="s">
        <v>183</v>
      </c>
      <c r="H100" s="223">
        <v>5</v>
      </c>
      <c r="I100" s="224"/>
      <c r="J100" s="225">
        <f>ROUND(I100*H100,2)</f>
        <v>0</v>
      </c>
      <c r="K100" s="221" t="s">
        <v>119</v>
      </c>
      <c r="L100" s="45"/>
      <c r="M100" s="226" t="s">
        <v>19</v>
      </c>
      <c r="N100" s="227" t="s">
        <v>39</v>
      </c>
      <c r="O100" s="85"/>
      <c r="P100" s="228">
        <f>O100*H100</f>
        <v>0</v>
      </c>
      <c r="Q100" s="228">
        <v>0</v>
      </c>
      <c r="R100" s="228">
        <f>Q100*H100</f>
        <v>0</v>
      </c>
      <c r="S100" s="228">
        <v>0.29499999999999998</v>
      </c>
      <c r="T100" s="229">
        <f>S100*H100</f>
        <v>1.4749999999999999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30" t="s">
        <v>135</v>
      </c>
      <c r="AT100" s="230" t="s">
        <v>115</v>
      </c>
      <c r="AU100" s="230" t="s">
        <v>78</v>
      </c>
      <c r="AY100" s="18" t="s">
        <v>112</v>
      </c>
      <c r="BE100" s="231">
        <f>IF(N100="základní",J100,0)</f>
        <v>0</v>
      </c>
      <c r="BF100" s="231">
        <f>IF(N100="snížená",J100,0)</f>
        <v>0</v>
      </c>
      <c r="BG100" s="231">
        <f>IF(N100="zákl. přenesená",J100,0)</f>
        <v>0</v>
      </c>
      <c r="BH100" s="231">
        <f>IF(N100="sníž. přenesená",J100,0)</f>
        <v>0</v>
      </c>
      <c r="BI100" s="231">
        <f>IF(N100="nulová",J100,0)</f>
        <v>0</v>
      </c>
      <c r="BJ100" s="18" t="s">
        <v>76</v>
      </c>
      <c r="BK100" s="231">
        <f>ROUND(I100*H100,2)</f>
        <v>0</v>
      </c>
      <c r="BL100" s="18" t="s">
        <v>135</v>
      </c>
      <c r="BM100" s="230" t="s">
        <v>197</v>
      </c>
    </row>
    <row r="101" s="13" customFormat="1">
      <c r="A101" s="13"/>
      <c r="B101" s="232"/>
      <c r="C101" s="233"/>
      <c r="D101" s="234" t="s">
        <v>122</v>
      </c>
      <c r="E101" s="235" t="s">
        <v>19</v>
      </c>
      <c r="F101" s="236" t="s">
        <v>191</v>
      </c>
      <c r="G101" s="233"/>
      <c r="H101" s="237">
        <v>5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122</v>
      </c>
      <c r="AU101" s="243" t="s">
        <v>78</v>
      </c>
      <c r="AV101" s="13" t="s">
        <v>78</v>
      </c>
      <c r="AW101" s="13" t="s">
        <v>31</v>
      </c>
      <c r="AX101" s="13" t="s">
        <v>76</v>
      </c>
      <c r="AY101" s="243" t="s">
        <v>112</v>
      </c>
    </row>
    <row r="102" s="2" customFormat="1" ht="60" customHeight="1">
      <c r="A102" s="39"/>
      <c r="B102" s="40"/>
      <c r="C102" s="219" t="s">
        <v>111</v>
      </c>
      <c r="D102" s="219" t="s">
        <v>115</v>
      </c>
      <c r="E102" s="220" t="s">
        <v>198</v>
      </c>
      <c r="F102" s="221" t="s">
        <v>199</v>
      </c>
      <c r="G102" s="222" t="s">
        <v>183</v>
      </c>
      <c r="H102" s="223">
        <v>175</v>
      </c>
      <c r="I102" s="224"/>
      <c r="J102" s="225">
        <f>ROUND(I102*H102,2)</f>
        <v>0</v>
      </c>
      <c r="K102" s="221" t="s">
        <v>119</v>
      </c>
      <c r="L102" s="45"/>
      <c r="M102" s="226" t="s">
        <v>19</v>
      </c>
      <c r="N102" s="227" t="s">
        <v>39</v>
      </c>
      <c r="O102" s="85"/>
      <c r="P102" s="228">
        <f>O102*H102</f>
        <v>0</v>
      </c>
      <c r="Q102" s="228">
        <v>0</v>
      </c>
      <c r="R102" s="228">
        <f>Q102*H102</f>
        <v>0</v>
      </c>
      <c r="S102" s="228">
        <v>0.29999999999999999</v>
      </c>
      <c r="T102" s="229">
        <f>S102*H102</f>
        <v>52.5</v>
      </c>
      <c r="U102" s="39"/>
      <c r="V102" s="39"/>
      <c r="W102" s="39"/>
      <c r="X102" s="39"/>
      <c r="Y102" s="39"/>
      <c r="Z102" s="39"/>
      <c r="AA102" s="39"/>
      <c r="AB102" s="39"/>
      <c r="AC102" s="39"/>
      <c r="AD102" s="39"/>
      <c r="AE102" s="39"/>
      <c r="AR102" s="230" t="s">
        <v>135</v>
      </c>
      <c r="AT102" s="230" t="s">
        <v>115</v>
      </c>
      <c r="AU102" s="230" t="s">
        <v>78</v>
      </c>
      <c r="AY102" s="18" t="s">
        <v>112</v>
      </c>
      <c r="BE102" s="231">
        <f>IF(N102="základní",J102,0)</f>
        <v>0</v>
      </c>
      <c r="BF102" s="231">
        <f>IF(N102="snížená",J102,0)</f>
        <v>0</v>
      </c>
      <c r="BG102" s="231">
        <f>IF(N102="zákl. přenesená",J102,0)</f>
        <v>0</v>
      </c>
      <c r="BH102" s="231">
        <f>IF(N102="sníž. přenesená",J102,0)</f>
        <v>0</v>
      </c>
      <c r="BI102" s="231">
        <f>IF(N102="nulová",J102,0)</f>
        <v>0</v>
      </c>
      <c r="BJ102" s="18" t="s">
        <v>76</v>
      </c>
      <c r="BK102" s="231">
        <f>ROUND(I102*H102,2)</f>
        <v>0</v>
      </c>
      <c r="BL102" s="18" t="s">
        <v>135</v>
      </c>
      <c r="BM102" s="230" t="s">
        <v>200</v>
      </c>
    </row>
    <row r="103" s="13" customFormat="1">
      <c r="A103" s="13"/>
      <c r="B103" s="232"/>
      <c r="C103" s="233"/>
      <c r="D103" s="234" t="s">
        <v>122</v>
      </c>
      <c r="E103" s="235" t="s">
        <v>19</v>
      </c>
      <c r="F103" s="236" t="s">
        <v>186</v>
      </c>
      <c r="G103" s="233"/>
      <c r="H103" s="237">
        <v>170</v>
      </c>
      <c r="I103" s="238"/>
      <c r="J103" s="233"/>
      <c r="K103" s="233"/>
      <c r="L103" s="239"/>
      <c r="M103" s="240"/>
      <c r="N103" s="241"/>
      <c r="O103" s="241"/>
      <c r="P103" s="241"/>
      <c r="Q103" s="241"/>
      <c r="R103" s="241"/>
      <c r="S103" s="241"/>
      <c r="T103" s="242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43" t="s">
        <v>122</v>
      </c>
      <c r="AU103" s="243" t="s">
        <v>78</v>
      </c>
      <c r="AV103" s="13" t="s">
        <v>78</v>
      </c>
      <c r="AW103" s="13" t="s">
        <v>31</v>
      </c>
      <c r="AX103" s="13" t="s">
        <v>68</v>
      </c>
      <c r="AY103" s="243" t="s">
        <v>112</v>
      </c>
    </row>
    <row r="104" s="13" customFormat="1">
      <c r="A104" s="13"/>
      <c r="B104" s="232"/>
      <c r="C104" s="233"/>
      <c r="D104" s="234" t="s">
        <v>122</v>
      </c>
      <c r="E104" s="235" t="s">
        <v>19</v>
      </c>
      <c r="F104" s="236" t="s">
        <v>191</v>
      </c>
      <c r="G104" s="233"/>
      <c r="H104" s="237">
        <v>5</v>
      </c>
      <c r="I104" s="238"/>
      <c r="J104" s="233"/>
      <c r="K104" s="233"/>
      <c r="L104" s="239"/>
      <c r="M104" s="240"/>
      <c r="N104" s="241"/>
      <c r="O104" s="241"/>
      <c r="P104" s="241"/>
      <c r="Q104" s="241"/>
      <c r="R104" s="241"/>
      <c r="S104" s="241"/>
      <c r="T104" s="242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43" t="s">
        <v>122</v>
      </c>
      <c r="AU104" s="243" t="s">
        <v>78</v>
      </c>
      <c r="AV104" s="13" t="s">
        <v>78</v>
      </c>
      <c r="AW104" s="13" t="s">
        <v>31</v>
      </c>
      <c r="AX104" s="13" t="s">
        <v>68</v>
      </c>
      <c r="AY104" s="243" t="s">
        <v>112</v>
      </c>
    </row>
    <row r="105" s="14" customFormat="1">
      <c r="A105" s="14"/>
      <c r="B105" s="251"/>
      <c r="C105" s="252"/>
      <c r="D105" s="234" t="s">
        <v>122</v>
      </c>
      <c r="E105" s="253" t="s">
        <v>19</v>
      </c>
      <c r="F105" s="254" t="s">
        <v>187</v>
      </c>
      <c r="G105" s="252"/>
      <c r="H105" s="255">
        <v>175</v>
      </c>
      <c r="I105" s="256"/>
      <c r="J105" s="252"/>
      <c r="K105" s="252"/>
      <c r="L105" s="257"/>
      <c r="M105" s="258"/>
      <c r="N105" s="259"/>
      <c r="O105" s="259"/>
      <c r="P105" s="259"/>
      <c r="Q105" s="259"/>
      <c r="R105" s="259"/>
      <c r="S105" s="259"/>
      <c r="T105" s="260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61" t="s">
        <v>122</v>
      </c>
      <c r="AU105" s="261" t="s">
        <v>78</v>
      </c>
      <c r="AV105" s="14" t="s">
        <v>135</v>
      </c>
      <c r="AW105" s="14" t="s">
        <v>31</v>
      </c>
      <c r="AX105" s="14" t="s">
        <v>76</v>
      </c>
      <c r="AY105" s="261" t="s">
        <v>112</v>
      </c>
    </row>
    <row r="106" s="2" customFormat="1" ht="48" customHeight="1">
      <c r="A106" s="39"/>
      <c r="B106" s="40"/>
      <c r="C106" s="219" t="s">
        <v>146</v>
      </c>
      <c r="D106" s="219" t="s">
        <v>115</v>
      </c>
      <c r="E106" s="220" t="s">
        <v>201</v>
      </c>
      <c r="F106" s="221" t="s">
        <v>202</v>
      </c>
      <c r="G106" s="222" t="s">
        <v>183</v>
      </c>
      <c r="H106" s="223">
        <v>1706</v>
      </c>
      <c r="I106" s="224"/>
      <c r="J106" s="225">
        <f>ROUND(I106*H106,2)</f>
        <v>0</v>
      </c>
      <c r="K106" s="221" t="s">
        <v>119</v>
      </c>
      <c r="L106" s="45"/>
      <c r="M106" s="226" t="s">
        <v>19</v>
      </c>
      <c r="N106" s="227" t="s">
        <v>39</v>
      </c>
      <c r="O106" s="85"/>
      <c r="P106" s="228">
        <f>O106*H106</f>
        <v>0</v>
      </c>
      <c r="Q106" s="228">
        <v>0.00012</v>
      </c>
      <c r="R106" s="228">
        <f>Q106*H106</f>
        <v>0.20472000000000001</v>
      </c>
      <c r="S106" s="228">
        <v>0.25600000000000001</v>
      </c>
      <c r="T106" s="229">
        <f>S106*H106</f>
        <v>436.73599999999999</v>
      </c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R106" s="230" t="s">
        <v>135</v>
      </c>
      <c r="AT106" s="230" t="s">
        <v>115</v>
      </c>
      <c r="AU106" s="230" t="s">
        <v>78</v>
      </c>
      <c r="AY106" s="18" t="s">
        <v>112</v>
      </c>
      <c r="BE106" s="231">
        <f>IF(N106="základní",J106,0)</f>
        <v>0</v>
      </c>
      <c r="BF106" s="231">
        <f>IF(N106="snížená",J106,0)</f>
        <v>0</v>
      </c>
      <c r="BG106" s="231">
        <f>IF(N106="zákl. přenesená",J106,0)</f>
        <v>0</v>
      </c>
      <c r="BH106" s="231">
        <f>IF(N106="sníž. přenesená",J106,0)</f>
        <v>0</v>
      </c>
      <c r="BI106" s="231">
        <f>IF(N106="nulová",J106,0)</f>
        <v>0</v>
      </c>
      <c r="BJ106" s="18" t="s">
        <v>76</v>
      </c>
      <c r="BK106" s="231">
        <f>ROUND(I106*H106,2)</f>
        <v>0</v>
      </c>
      <c r="BL106" s="18" t="s">
        <v>135</v>
      </c>
      <c r="BM106" s="230" t="s">
        <v>203</v>
      </c>
    </row>
    <row r="107" s="13" customFormat="1">
      <c r="A107" s="13"/>
      <c r="B107" s="232"/>
      <c r="C107" s="233"/>
      <c r="D107" s="234" t="s">
        <v>122</v>
      </c>
      <c r="E107" s="235" t="s">
        <v>19</v>
      </c>
      <c r="F107" s="236" t="s">
        <v>204</v>
      </c>
      <c r="G107" s="233"/>
      <c r="H107" s="237">
        <v>1706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122</v>
      </c>
      <c r="AU107" s="243" t="s">
        <v>78</v>
      </c>
      <c r="AV107" s="13" t="s">
        <v>78</v>
      </c>
      <c r="AW107" s="13" t="s">
        <v>31</v>
      </c>
      <c r="AX107" s="13" t="s">
        <v>76</v>
      </c>
      <c r="AY107" s="243" t="s">
        <v>112</v>
      </c>
    </row>
    <row r="108" s="2" customFormat="1" ht="60" customHeight="1">
      <c r="A108" s="39"/>
      <c r="B108" s="40"/>
      <c r="C108" s="219" t="s">
        <v>150</v>
      </c>
      <c r="D108" s="219" t="s">
        <v>115</v>
      </c>
      <c r="E108" s="220" t="s">
        <v>205</v>
      </c>
      <c r="F108" s="221" t="s">
        <v>206</v>
      </c>
      <c r="G108" s="222" t="s">
        <v>183</v>
      </c>
      <c r="H108" s="223">
        <v>1706</v>
      </c>
      <c r="I108" s="224"/>
      <c r="J108" s="225">
        <f>ROUND(I108*H108,2)</f>
        <v>0</v>
      </c>
      <c r="K108" s="221" t="s">
        <v>119</v>
      </c>
      <c r="L108" s="45"/>
      <c r="M108" s="226" t="s">
        <v>19</v>
      </c>
      <c r="N108" s="227" t="s">
        <v>39</v>
      </c>
      <c r="O108" s="85"/>
      <c r="P108" s="228">
        <f>O108*H108</f>
        <v>0</v>
      </c>
      <c r="Q108" s="228">
        <v>0</v>
      </c>
      <c r="R108" s="228">
        <f>Q108*H108</f>
        <v>0</v>
      </c>
      <c r="S108" s="228">
        <v>0.32500000000000001</v>
      </c>
      <c r="T108" s="229">
        <f>S108*H108</f>
        <v>554.45000000000005</v>
      </c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R108" s="230" t="s">
        <v>135</v>
      </c>
      <c r="AT108" s="230" t="s">
        <v>115</v>
      </c>
      <c r="AU108" s="230" t="s">
        <v>78</v>
      </c>
      <c r="AY108" s="18" t="s">
        <v>112</v>
      </c>
      <c r="BE108" s="231">
        <f>IF(N108="základní",J108,0)</f>
        <v>0</v>
      </c>
      <c r="BF108" s="231">
        <f>IF(N108="snížená",J108,0)</f>
        <v>0</v>
      </c>
      <c r="BG108" s="231">
        <f>IF(N108="zákl. přenesená",J108,0)</f>
        <v>0</v>
      </c>
      <c r="BH108" s="231">
        <f>IF(N108="sníž. přenesená",J108,0)</f>
        <v>0</v>
      </c>
      <c r="BI108" s="231">
        <f>IF(N108="nulová",J108,0)</f>
        <v>0</v>
      </c>
      <c r="BJ108" s="18" t="s">
        <v>76</v>
      </c>
      <c r="BK108" s="231">
        <f>ROUND(I108*H108,2)</f>
        <v>0</v>
      </c>
      <c r="BL108" s="18" t="s">
        <v>135</v>
      </c>
      <c r="BM108" s="230" t="s">
        <v>207</v>
      </c>
    </row>
    <row r="109" s="13" customFormat="1">
      <c r="A109" s="13"/>
      <c r="B109" s="232"/>
      <c r="C109" s="233"/>
      <c r="D109" s="234" t="s">
        <v>122</v>
      </c>
      <c r="E109" s="235" t="s">
        <v>19</v>
      </c>
      <c r="F109" s="236" t="s">
        <v>204</v>
      </c>
      <c r="G109" s="233"/>
      <c r="H109" s="237">
        <v>1706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122</v>
      </c>
      <c r="AU109" s="243" t="s">
        <v>78</v>
      </c>
      <c r="AV109" s="13" t="s">
        <v>78</v>
      </c>
      <c r="AW109" s="13" t="s">
        <v>31</v>
      </c>
      <c r="AX109" s="13" t="s">
        <v>76</v>
      </c>
      <c r="AY109" s="243" t="s">
        <v>112</v>
      </c>
    </row>
    <row r="110" s="2" customFormat="1" ht="60" customHeight="1">
      <c r="A110" s="39"/>
      <c r="B110" s="40"/>
      <c r="C110" s="219" t="s">
        <v>156</v>
      </c>
      <c r="D110" s="219" t="s">
        <v>115</v>
      </c>
      <c r="E110" s="220" t="s">
        <v>208</v>
      </c>
      <c r="F110" s="221" t="s">
        <v>209</v>
      </c>
      <c r="G110" s="222" t="s">
        <v>183</v>
      </c>
      <c r="H110" s="223">
        <v>1706</v>
      </c>
      <c r="I110" s="224"/>
      <c r="J110" s="225">
        <f>ROUND(I110*H110,2)</f>
        <v>0</v>
      </c>
      <c r="K110" s="221" t="s">
        <v>119</v>
      </c>
      <c r="L110" s="45"/>
      <c r="M110" s="226" t="s">
        <v>19</v>
      </c>
      <c r="N110" s="227" t="s">
        <v>39</v>
      </c>
      <c r="O110" s="85"/>
      <c r="P110" s="228">
        <f>O110*H110</f>
        <v>0</v>
      </c>
      <c r="Q110" s="228">
        <v>0</v>
      </c>
      <c r="R110" s="228">
        <f>Q110*H110</f>
        <v>0</v>
      </c>
      <c r="S110" s="228">
        <v>0.29999999999999999</v>
      </c>
      <c r="T110" s="229">
        <f>S110*H110</f>
        <v>511.79999999999995</v>
      </c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  <c r="AR110" s="230" t="s">
        <v>135</v>
      </c>
      <c r="AT110" s="230" t="s">
        <v>115</v>
      </c>
      <c r="AU110" s="230" t="s">
        <v>78</v>
      </c>
      <c r="AY110" s="18" t="s">
        <v>112</v>
      </c>
      <c r="BE110" s="231">
        <f>IF(N110="základní",J110,0)</f>
        <v>0</v>
      </c>
      <c r="BF110" s="231">
        <f>IF(N110="snížená",J110,0)</f>
        <v>0</v>
      </c>
      <c r="BG110" s="231">
        <f>IF(N110="zákl. přenesená",J110,0)</f>
        <v>0</v>
      </c>
      <c r="BH110" s="231">
        <f>IF(N110="sníž. přenesená",J110,0)</f>
        <v>0</v>
      </c>
      <c r="BI110" s="231">
        <f>IF(N110="nulová",J110,0)</f>
        <v>0</v>
      </c>
      <c r="BJ110" s="18" t="s">
        <v>76</v>
      </c>
      <c r="BK110" s="231">
        <f>ROUND(I110*H110,2)</f>
        <v>0</v>
      </c>
      <c r="BL110" s="18" t="s">
        <v>135</v>
      </c>
      <c r="BM110" s="230" t="s">
        <v>210</v>
      </c>
    </row>
    <row r="111" s="13" customFormat="1">
      <c r="A111" s="13"/>
      <c r="B111" s="232"/>
      <c r="C111" s="233"/>
      <c r="D111" s="234" t="s">
        <v>122</v>
      </c>
      <c r="E111" s="235" t="s">
        <v>19</v>
      </c>
      <c r="F111" s="236" t="s">
        <v>204</v>
      </c>
      <c r="G111" s="233"/>
      <c r="H111" s="237">
        <v>1706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122</v>
      </c>
      <c r="AU111" s="243" t="s">
        <v>78</v>
      </c>
      <c r="AV111" s="13" t="s">
        <v>78</v>
      </c>
      <c r="AW111" s="13" t="s">
        <v>31</v>
      </c>
      <c r="AX111" s="13" t="s">
        <v>76</v>
      </c>
      <c r="AY111" s="243" t="s">
        <v>112</v>
      </c>
    </row>
    <row r="112" s="2" customFormat="1" ht="48" customHeight="1">
      <c r="A112" s="39"/>
      <c r="B112" s="40"/>
      <c r="C112" s="219" t="s">
        <v>160</v>
      </c>
      <c r="D112" s="219" t="s">
        <v>115</v>
      </c>
      <c r="E112" s="220" t="s">
        <v>211</v>
      </c>
      <c r="F112" s="221" t="s">
        <v>212</v>
      </c>
      <c r="G112" s="222" t="s">
        <v>118</v>
      </c>
      <c r="H112" s="223">
        <v>585</v>
      </c>
      <c r="I112" s="224"/>
      <c r="J112" s="225">
        <f>ROUND(I112*H112,2)</f>
        <v>0</v>
      </c>
      <c r="K112" s="221" t="s">
        <v>119</v>
      </c>
      <c r="L112" s="45"/>
      <c r="M112" s="226" t="s">
        <v>19</v>
      </c>
      <c r="N112" s="227" t="s">
        <v>39</v>
      </c>
      <c r="O112" s="85"/>
      <c r="P112" s="228">
        <f>O112*H112</f>
        <v>0</v>
      </c>
      <c r="Q112" s="228">
        <v>0</v>
      </c>
      <c r="R112" s="228">
        <f>Q112*H112</f>
        <v>0</v>
      </c>
      <c r="S112" s="228">
        <v>0.20499999999999999</v>
      </c>
      <c r="T112" s="229">
        <f>S112*H112</f>
        <v>119.925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30" t="s">
        <v>135</v>
      </c>
      <c r="AT112" s="230" t="s">
        <v>115</v>
      </c>
      <c r="AU112" s="230" t="s">
        <v>78</v>
      </c>
      <c r="AY112" s="18" t="s">
        <v>112</v>
      </c>
      <c r="BE112" s="231">
        <f>IF(N112="základní",J112,0)</f>
        <v>0</v>
      </c>
      <c r="BF112" s="231">
        <f>IF(N112="snížená",J112,0)</f>
        <v>0</v>
      </c>
      <c r="BG112" s="231">
        <f>IF(N112="zákl. přenesená",J112,0)</f>
        <v>0</v>
      </c>
      <c r="BH112" s="231">
        <f>IF(N112="sníž. přenesená",J112,0)</f>
        <v>0</v>
      </c>
      <c r="BI112" s="231">
        <f>IF(N112="nulová",J112,0)</f>
        <v>0</v>
      </c>
      <c r="BJ112" s="18" t="s">
        <v>76</v>
      </c>
      <c r="BK112" s="231">
        <f>ROUND(I112*H112,2)</f>
        <v>0</v>
      </c>
      <c r="BL112" s="18" t="s">
        <v>135</v>
      </c>
      <c r="BM112" s="230" t="s">
        <v>213</v>
      </c>
    </row>
    <row r="113" s="13" customFormat="1">
      <c r="A113" s="13"/>
      <c r="B113" s="232"/>
      <c r="C113" s="233"/>
      <c r="D113" s="234" t="s">
        <v>122</v>
      </c>
      <c r="E113" s="235" t="s">
        <v>19</v>
      </c>
      <c r="F113" s="236" t="s">
        <v>214</v>
      </c>
      <c r="G113" s="233"/>
      <c r="H113" s="237">
        <v>564</v>
      </c>
      <c r="I113" s="238"/>
      <c r="J113" s="233"/>
      <c r="K113" s="233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122</v>
      </c>
      <c r="AU113" s="243" t="s">
        <v>78</v>
      </c>
      <c r="AV113" s="13" t="s">
        <v>78</v>
      </c>
      <c r="AW113" s="13" t="s">
        <v>31</v>
      </c>
      <c r="AX113" s="13" t="s">
        <v>68</v>
      </c>
      <c r="AY113" s="243" t="s">
        <v>112</v>
      </c>
    </row>
    <row r="114" s="13" customFormat="1">
      <c r="A114" s="13"/>
      <c r="B114" s="232"/>
      <c r="C114" s="233"/>
      <c r="D114" s="234" t="s">
        <v>122</v>
      </c>
      <c r="E114" s="235" t="s">
        <v>19</v>
      </c>
      <c r="F114" s="236" t="s">
        <v>215</v>
      </c>
      <c r="G114" s="233"/>
      <c r="H114" s="237">
        <v>21</v>
      </c>
      <c r="I114" s="238"/>
      <c r="J114" s="233"/>
      <c r="K114" s="233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122</v>
      </c>
      <c r="AU114" s="243" t="s">
        <v>78</v>
      </c>
      <c r="AV114" s="13" t="s">
        <v>78</v>
      </c>
      <c r="AW114" s="13" t="s">
        <v>31</v>
      </c>
      <c r="AX114" s="13" t="s">
        <v>68</v>
      </c>
      <c r="AY114" s="243" t="s">
        <v>112</v>
      </c>
    </row>
    <row r="115" s="14" customFormat="1">
      <c r="A115" s="14"/>
      <c r="B115" s="251"/>
      <c r="C115" s="252"/>
      <c r="D115" s="234" t="s">
        <v>122</v>
      </c>
      <c r="E115" s="253" t="s">
        <v>19</v>
      </c>
      <c r="F115" s="254" t="s">
        <v>187</v>
      </c>
      <c r="G115" s="252"/>
      <c r="H115" s="255">
        <v>585</v>
      </c>
      <c r="I115" s="256"/>
      <c r="J115" s="252"/>
      <c r="K115" s="252"/>
      <c r="L115" s="257"/>
      <c r="M115" s="258"/>
      <c r="N115" s="259"/>
      <c r="O115" s="259"/>
      <c r="P115" s="259"/>
      <c r="Q115" s="259"/>
      <c r="R115" s="259"/>
      <c r="S115" s="259"/>
      <c r="T115" s="260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61" t="s">
        <v>122</v>
      </c>
      <c r="AU115" s="261" t="s">
        <v>78</v>
      </c>
      <c r="AV115" s="14" t="s">
        <v>135</v>
      </c>
      <c r="AW115" s="14" t="s">
        <v>31</v>
      </c>
      <c r="AX115" s="14" t="s">
        <v>76</v>
      </c>
      <c r="AY115" s="261" t="s">
        <v>112</v>
      </c>
    </row>
    <row r="116" s="2" customFormat="1" ht="36" customHeight="1">
      <c r="A116" s="39"/>
      <c r="B116" s="40"/>
      <c r="C116" s="219" t="s">
        <v>166</v>
      </c>
      <c r="D116" s="219" t="s">
        <v>115</v>
      </c>
      <c r="E116" s="220" t="s">
        <v>216</v>
      </c>
      <c r="F116" s="221" t="s">
        <v>217</v>
      </c>
      <c r="G116" s="222" t="s">
        <v>218</v>
      </c>
      <c r="H116" s="223">
        <v>80.521000000000001</v>
      </c>
      <c r="I116" s="224"/>
      <c r="J116" s="225">
        <f>ROUND(I116*H116,2)</f>
        <v>0</v>
      </c>
      <c r="K116" s="221" t="s">
        <v>119</v>
      </c>
      <c r="L116" s="45"/>
      <c r="M116" s="226" t="s">
        <v>19</v>
      </c>
      <c r="N116" s="227" t="s">
        <v>39</v>
      </c>
      <c r="O116" s="85"/>
      <c r="P116" s="228">
        <f>O116*H116</f>
        <v>0</v>
      </c>
      <c r="Q116" s="228">
        <v>0</v>
      </c>
      <c r="R116" s="228">
        <f>Q116*H116</f>
        <v>0</v>
      </c>
      <c r="S116" s="228">
        <v>0</v>
      </c>
      <c r="T116" s="229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30" t="s">
        <v>135</v>
      </c>
      <c r="AT116" s="230" t="s">
        <v>115</v>
      </c>
      <c r="AU116" s="230" t="s">
        <v>78</v>
      </c>
      <c r="AY116" s="18" t="s">
        <v>112</v>
      </c>
      <c r="BE116" s="231">
        <f>IF(N116="základní",J116,0)</f>
        <v>0</v>
      </c>
      <c r="BF116" s="231">
        <f>IF(N116="snížená",J116,0)</f>
        <v>0</v>
      </c>
      <c r="BG116" s="231">
        <f>IF(N116="zákl. přenesená",J116,0)</f>
        <v>0</v>
      </c>
      <c r="BH116" s="231">
        <f>IF(N116="sníž. přenesená",J116,0)</f>
        <v>0</v>
      </c>
      <c r="BI116" s="231">
        <f>IF(N116="nulová",J116,0)</f>
        <v>0</v>
      </c>
      <c r="BJ116" s="18" t="s">
        <v>76</v>
      </c>
      <c r="BK116" s="231">
        <f>ROUND(I116*H116,2)</f>
        <v>0</v>
      </c>
      <c r="BL116" s="18" t="s">
        <v>135</v>
      </c>
      <c r="BM116" s="230" t="s">
        <v>219</v>
      </c>
    </row>
    <row r="117" s="13" customFormat="1">
      <c r="A117" s="13"/>
      <c r="B117" s="232"/>
      <c r="C117" s="233"/>
      <c r="D117" s="234" t="s">
        <v>122</v>
      </c>
      <c r="E117" s="235" t="s">
        <v>19</v>
      </c>
      <c r="F117" s="236" t="s">
        <v>220</v>
      </c>
      <c r="G117" s="233"/>
      <c r="H117" s="237">
        <v>28.091000000000001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122</v>
      </c>
      <c r="AU117" s="243" t="s">
        <v>78</v>
      </c>
      <c r="AV117" s="13" t="s">
        <v>78</v>
      </c>
      <c r="AW117" s="13" t="s">
        <v>31</v>
      </c>
      <c r="AX117" s="13" t="s">
        <v>68</v>
      </c>
      <c r="AY117" s="243" t="s">
        <v>112</v>
      </c>
    </row>
    <row r="118" s="13" customFormat="1">
      <c r="A118" s="13"/>
      <c r="B118" s="232"/>
      <c r="C118" s="233"/>
      <c r="D118" s="234" t="s">
        <v>122</v>
      </c>
      <c r="E118" s="235" t="s">
        <v>19</v>
      </c>
      <c r="F118" s="236" t="s">
        <v>221</v>
      </c>
      <c r="G118" s="233"/>
      <c r="H118" s="237">
        <v>42.002000000000002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122</v>
      </c>
      <c r="AU118" s="243" t="s">
        <v>78</v>
      </c>
      <c r="AV118" s="13" t="s">
        <v>78</v>
      </c>
      <c r="AW118" s="13" t="s">
        <v>31</v>
      </c>
      <c r="AX118" s="13" t="s">
        <v>68</v>
      </c>
      <c r="AY118" s="243" t="s">
        <v>112</v>
      </c>
    </row>
    <row r="119" s="13" customFormat="1">
      <c r="A119" s="13"/>
      <c r="B119" s="232"/>
      <c r="C119" s="233"/>
      <c r="D119" s="234" t="s">
        <v>122</v>
      </c>
      <c r="E119" s="235" t="s">
        <v>19</v>
      </c>
      <c r="F119" s="236" t="s">
        <v>222</v>
      </c>
      <c r="G119" s="233"/>
      <c r="H119" s="237">
        <v>10.428000000000001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122</v>
      </c>
      <c r="AU119" s="243" t="s">
        <v>78</v>
      </c>
      <c r="AV119" s="13" t="s">
        <v>78</v>
      </c>
      <c r="AW119" s="13" t="s">
        <v>31</v>
      </c>
      <c r="AX119" s="13" t="s">
        <v>68</v>
      </c>
      <c r="AY119" s="243" t="s">
        <v>112</v>
      </c>
    </row>
    <row r="120" s="14" customFormat="1">
      <c r="A120" s="14"/>
      <c r="B120" s="251"/>
      <c r="C120" s="252"/>
      <c r="D120" s="234" t="s">
        <v>122</v>
      </c>
      <c r="E120" s="253" t="s">
        <v>19</v>
      </c>
      <c r="F120" s="254" t="s">
        <v>187</v>
      </c>
      <c r="G120" s="252"/>
      <c r="H120" s="255">
        <v>80.521000000000001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122</v>
      </c>
      <c r="AU120" s="261" t="s">
        <v>78</v>
      </c>
      <c r="AV120" s="14" t="s">
        <v>135</v>
      </c>
      <c r="AW120" s="14" t="s">
        <v>31</v>
      </c>
      <c r="AX120" s="14" t="s">
        <v>76</v>
      </c>
      <c r="AY120" s="261" t="s">
        <v>112</v>
      </c>
    </row>
    <row r="121" s="2" customFormat="1" ht="48" customHeight="1">
      <c r="A121" s="39"/>
      <c r="B121" s="40"/>
      <c r="C121" s="219" t="s">
        <v>223</v>
      </c>
      <c r="D121" s="219" t="s">
        <v>115</v>
      </c>
      <c r="E121" s="220" t="s">
        <v>224</v>
      </c>
      <c r="F121" s="221" t="s">
        <v>225</v>
      </c>
      <c r="G121" s="222" t="s">
        <v>218</v>
      </c>
      <c r="H121" s="223">
        <v>24.155999999999999</v>
      </c>
      <c r="I121" s="224"/>
      <c r="J121" s="225">
        <f>ROUND(I121*H121,2)</f>
        <v>0</v>
      </c>
      <c r="K121" s="221" t="s">
        <v>119</v>
      </c>
      <c r="L121" s="45"/>
      <c r="M121" s="226" t="s">
        <v>19</v>
      </c>
      <c r="N121" s="227" t="s">
        <v>39</v>
      </c>
      <c r="O121" s="85"/>
      <c r="P121" s="228">
        <f>O121*H121</f>
        <v>0</v>
      </c>
      <c r="Q121" s="228">
        <v>0</v>
      </c>
      <c r="R121" s="228">
        <f>Q121*H121</f>
        <v>0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135</v>
      </c>
      <c r="AT121" s="230" t="s">
        <v>115</v>
      </c>
      <c r="AU121" s="230" t="s">
        <v>78</v>
      </c>
      <c r="AY121" s="18" t="s">
        <v>112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76</v>
      </c>
      <c r="BK121" s="231">
        <f>ROUND(I121*H121,2)</f>
        <v>0</v>
      </c>
      <c r="BL121" s="18" t="s">
        <v>135</v>
      </c>
      <c r="BM121" s="230" t="s">
        <v>226</v>
      </c>
    </row>
    <row r="122" s="13" customFormat="1">
      <c r="A122" s="13"/>
      <c r="B122" s="232"/>
      <c r="C122" s="233"/>
      <c r="D122" s="234" t="s">
        <v>122</v>
      </c>
      <c r="E122" s="235" t="s">
        <v>19</v>
      </c>
      <c r="F122" s="236" t="s">
        <v>227</v>
      </c>
      <c r="G122" s="233"/>
      <c r="H122" s="237">
        <v>24.155999999999999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122</v>
      </c>
      <c r="AU122" s="243" t="s">
        <v>78</v>
      </c>
      <c r="AV122" s="13" t="s">
        <v>78</v>
      </c>
      <c r="AW122" s="13" t="s">
        <v>31</v>
      </c>
      <c r="AX122" s="13" t="s">
        <v>76</v>
      </c>
      <c r="AY122" s="243" t="s">
        <v>112</v>
      </c>
    </row>
    <row r="123" s="2" customFormat="1" ht="36" customHeight="1">
      <c r="A123" s="39"/>
      <c r="B123" s="40"/>
      <c r="C123" s="219" t="s">
        <v>228</v>
      </c>
      <c r="D123" s="219" t="s">
        <v>115</v>
      </c>
      <c r="E123" s="220" t="s">
        <v>229</v>
      </c>
      <c r="F123" s="221" t="s">
        <v>230</v>
      </c>
      <c r="G123" s="222" t="s">
        <v>183</v>
      </c>
      <c r="H123" s="223">
        <v>134.202</v>
      </c>
      <c r="I123" s="224"/>
      <c r="J123" s="225">
        <f>ROUND(I123*H123,2)</f>
        <v>0</v>
      </c>
      <c r="K123" s="221" t="s">
        <v>119</v>
      </c>
      <c r="L123" s="45"/>
      <c r="M123" s="226" t="s">
        <v>19</v>
      </c>
      <c r="N123" s="227" t="s">
        <v>39</v>
      </c>
      <c r="O123" s="85"/>
      <c r="P123" s="228">
        <f>O123*H123</f>
        <v>0</v>
      </c>
      <c r="Q123" s="228">
        <v>0.0011900000000000001</v>
      </c>
      <c r="R123" s="228">
        <f>Q123*H123</f>
        <v>0.15970038</v>
      </c>
      <c r="S123" s="228">
        <v>0</v>
      </c>
      <c r="T123" s="229">
        <f>S123*H123</f>
        <v>0</v>
      </c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  <c r="AR123" s="230" t="s">
        <v>135</v>
      </c>
      <c r="AT123" s="230" t="s">
        <v>115</v>
      </c>
      <c r="AU123" s="230" t="s">
        <v>78</v>
      </c>
      <c r="AY123" s="18" t="s">
        <v>112</v>
      </c>
      <c r="BE123" s="231">
        <f>IF(N123="základní",J123,0)</f>
        <v>0</v>
      </c>
      <c r="BF123" s="231">
        <f>IF(N123="snížená",J123,0)</f>
        <v>0</v>
      </c>
      <c r="BG123" s="231">
        <f>IF(N123="zákl. přenesená",J123,0)</f>
        <v>0</v>
      </c>
      <c r="BH123" s="231">
        <f>IF(N123="sníž. přenesená",J123,0)</f>
        <v>0</v>
      </c>
      <c r="BI123" s="231">
        <f>IF(N123="nulová",J123,0)</f>
        <v>0</v>
      </c>
      <c r="BJ123" s="18" t="s">
        <v>76</v>
      </c>
      <c r="BK123" s="231">
        <f>ROUND(I123*H123,2)</f>
        <v>0</v>
      </c>
      <c r="BL123" s="18" t="s">
        <v>135</v>
      </c>
      <c r="BM123" s="230" t="s">
        <v>231</v>
      </c>
    </row>
    <row r="124" s="13" customFormat="1">
      <c r="A124" s="13"/>
      <c r="B124" s="232"/>
      <c r="C124" s="233"/>
      <c r="D124" s="234" t="s">
        <v>122</v>
      </c>
      <c r="E124" s="235" t="s">
        <v>19</v>
      </c>
      <c r="F124" s="236" t="s">
        <v>232</v>
      </c>
      <c r="G124" s="233"/>
      <c r="H124" s="237">
        <v>46.817999999999998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122</v>
      </c>
      <c r="AU124" s="243" t="s">
        <v>78</v>
      </c>
      <c r="AV124" s="13" t="s">
        <v>78</v>
      </c>
      <c r="AW124" s="13" t="s">
        <v>31</v>
      </c>
      <c r="AX124" s="13" t="s">
        <v>68</v>
      </c>
      <c r="AY124" s="243" t="s">
        <v>112</v>
      </c>
    </row>
    <row r="125" s="13" customFormat="1">
      <c r="A125" s="13"/>
      <c r="B125" s="232"/>
      <c r="C125" s="233"/>
      <c r="D125" s="234" t="s">
        <v>122</v>
      </c>
      <c r="E125" s="235" t="s">
        <v>19</v>
      </c>
      <c r="F125" s="236" t="s">
        <v>233</v>
      </c>
      <c r="G125" s="233"/>
      <c r="H125" s="237">
        <v>70.004000000000005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122</v>
      </c>
      <c r="AU125" s="243" t="s">
        <v>78</v>
      </c>
      <c r="AV125" s="13" t="s">
        <v>78</v>
      </c>
      <c r="AW125" s="13" t="s">
        <v>31</v>
      </c>
      <c r="AX125" s="13" t="s">
        <v>68</v>
      </c>
      <c r="AY125" s="243" t="s">
        <v>112</v>
      </c>
    </row>
    <row r="126" s="13" customFormat="1">
      <c r="A126" s="13"/>
      <c r="B126" s="232"/>
      <c r="C126" s="233"/>
      <c r="D126" s="234" t="s">
        <v>122</v>
      </c>
      <c r="E126" s="235" t="s">
        <v>19</v>
      </c>
      <c r="F126" s="236" t="s">
        <v>234</v>
      </c>
      <c r="G126" s="233"/>
      <c r="H126" s="237">
        <v>17.379999999999999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122</v>
      </c>
      <c r="AU126" s="243" t="s">
        <v>78</v>
      </c>
      <c r="AV126" s="13" t="s">
        <v>78</v>
      </c>
      <c r="AW126" s="13" t="s">
        <v>31</v>
      </c>
      <c r="AX126" s="13" t="s">
        <v>68</v>
      </c>
      <c r="AY126" s="243" t="s">
        <v>112</v>
      </c>
    </row>
    <row r="127" s="14" customFormat="1">
      <c r="A127" s="14"/>
      <c r="B127" s="251"/>
      <c r="C127" s="252"/>
      <c r="D127" s="234" t="s">
        <v>122</v>
      </c>
      <c r="E127" s="253" t="s">
        <v>19</v>
      </c>
      <c r="F127" s="254" t="s">
        <v>187</v>
      </c>
      <c r="G127" s="252"/>
      <c r="H127" s="255">
        <v>134.202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122</v>
      </c>
      <c r="AU127" s="261" t="s">
        <v>78</v>
      </c>
      <c r="AV127" s="14" t="s">
        <v>135</v>
      </c>
      <c r="AW127" s="14" t="s">
        <v>31</v>
      </c>
      <c r="AX127" s="14" t="s">
        <v>76</v>
      </c>
      <c r="AY127" s="261" t="s">
        <v>112</v>
      </c>
    </row>
    <row r="128" s="2" customFormat="1" ht="36" customHeight="1">
      <c r="A128" s="39"/>
      <c r="B128" s="40"/>
      <c r="C128" s="219" t="s">
        <v>235</v>
      </c>
      <c r="D128" s="219" t="s">
        <v>115</v>
      </c>
      <c r="E128" s="220" t="s">
        <v>236</v>
      </c>
      <c r="F128" s="221" t="s">
        <v>237</v>
      </c>
      <c r="G128" s="222" t="s">
        <v>183</v>
      </c>
      <c r="H128" s="223">
        <v>134.202</v>
      </c>
      <c r="I128" s="224"/>
      <c r="J128" s="225">
        <f>ROUND(I128*H128,2)</f>
        <v>0</v>
      </c>
      <c r="K128" s="221" t="s">
        <v>119</v>
      </c>
      <c r="L128" s="45"/>
      <c r="M128" s="226" t="s">
        <v>19</v>
      </c>
      <c r="N128" s="227" t="s">
        <v>39</v>
      </c>
      <c r="O128" s="85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135</v>
      </c>
      <c r="AT128" s="230" t="s">
        <v>115</v>
      </c>
      <c r="AU128" s="230" t="s">
        <v>78</v>
      </c>
      <c r="AY128" s="18" t="s">
        <v>112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76</v>
      </c>
      <c r="BK128" s="231">
        <f>ROUND(I128*H128,2)</f>
        <v>0</v>
      </c>
      <c r="BL128" s="18" t="s">
        <v>135</v>
      </c>
      <c r="BM128" s="230" t="s">
        <v>238</v>
      </c>
    </row>
    <row r="129" s="13" customFormat="1">
      <c r="A129" s="13"/>
      <c r="B129" s="232"/>
      <c r="C129" s="233"/>
      <c r="D129" s="234" t="s">
        <v>122</v>
      </c>
      <c r="E129" s="235" t="s">
        <v>19</v>
      </c>
      <c r="F129" s="236" t="s">
        <v>232</v>
      </c>
      <c r="G129" s="233"/>
      <c r="H129" s="237">
        <v>46.817999999999998</v>
      </c>
      <c r="I129" s="238"/>
      <c r="J129" s="233"/>
      <c r="K129" s="233"/>
      <c r="L129" s="239"/>
      <c r="M129" s="240"/>
      <c r="N129" s="241"/>
      <c r="O129" s="241"/>
      <c r="P129" s="241"/>
      <c r="Q129" s="241"/>
      <c r="R129" s="241"/>
      <c r="S129" s="241"/>
      <c r="T129" s="24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3" t="s">
        <v>122</v>
      </c>
      <c r="AU129" s="243" t="s">
        <v>78</v>
      </c>
      <c r="AV129" s="13" t="s">
        <v>78</v>
      </c>
      <c r="AW129" s="13" t="s">
        <v>31</v>
      </c>
      <c r="AX129" s="13" t="s">
        <v>68</v>
      </c>
      <c r="AY129" s="243" t="s">
        <v>112</v>
      </c>
    </row>
    <row r="130" s="13" customFormat="1">
      <c r="A130" s="13"/>
      <c r="B130" s="232"/>
      <c r="C130" s="233"/>
      <c r="D130" s="234" t="s">
        <v>122</v>
      </c>
      <c r="E130" s="235" t="s">
        <v>19</v>
      </c>
      <c r="F130" s="236" t="s">
        <v>233</v>
      </c>
      <c r="G130" s="233"/>
      <c r="H130" s="237">
        <v>70.004000000000005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122</v>
      </c>
      <c r="AU130" s="243" t="s">
        <v>78</v>
      </c>
      <c r="AV130" s="13" t="s">
        <v>78</v>
      </c>
      <c r="AW130" s="13" t="s">
        <v>31</v>
      </c>
      <c r="AX130" s="13" t="s">
        <v>68</v>
      </c>
      <c r="AY130" s="243" t="s">
        <v>112</v>
      </c>
    </row>
    <row r="131" s="13" customFormat="1">
      <c r="A131" s="13"/>
      <c r="B131" s="232"/>
      <c r="C131" s="233"/>
      <c r="D131" s="234" t="s">
        <v>122</v>
      </c>
      <c r="E131" s="235" t="s">
        <v>19</v>
      </c>
      <c r="F131" s="236" t="s">
        <v>234</v>
      </c>
      <c r="G131" s="233"/>
      <c r="H131" s="237">
        <v>17.379999999999999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122</v>
      </c>
      <c r="AU131" s="243" t="s">
        <v>78</v>
      </c>
      <c r="AV131" s="13" t="s">
        <v>78</v>
      </c>
      <c r="AW131" s="13" t="s">
        <v>31</v>
      </c>
      <c r="AX131" s="13" t="s">
        <v>68</v>
      </c>
      <c r="AY131" s="243" t="s">
        <v>112</v>
      </c>
    </row>
    <row r="132" s="14" customFormat="1">
      <c r="A132" s="14"/>
      <c r="B132" s="251"/>
      <c r="C132" s="252"/>
      <c r="D132" s="234" t="s">
        <v>122</v>
      </c>
      <c r="E132" s="253" t="s">
        <v>19</v>
      </c>
      <c r="F132" s="254" t="s">
        <v>187</v>
      </c>
      <c r="G132" s="252"/>
      <c r="H132" s="255">
        <v>134.202</v>
      </c>
      <c r="I132" s="256"/>
      <c r="J132" s="252"/>
      <c r="K132" s="252"/>
      <c r="L132" s="257"/>
      <c r="M132" s="258"/>
      <c r="N132" s="259"/>
      <c r="O132" s="259"/>
      <c r="P132" s="259"/>
      <c r="Q132" s="259"/>
      <c r="R132" s="259"/>
      <c r="S132" s="259"/>
      <c r="T132" s="260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61" t="s">
        <v>122</v>
      </c>
      <c r="AU132" s="261" t="s">
        <v>78</v>
      </c>
      <c r="AV132" s="14" t="s">
        <v>135</v>
      </c>
      <c r="AW132" s="14" t="s">
        <v>31</v>
      </c>
      <c r="AX132" s="14" t="s">
        <v>76</v>
      </c>
      <c r="AY132" s="261" t="s">
        <v>112</v>
      </c>
    </row>
    <row r="133" s="2" customFormat="1" ht="36" customHeight="1">
      <c r="A133" s="39"/>
      <c r="B133" s="40"/>
      <c r="C133" s="219" t="s">
        <v>239</v>
      </c>
      <c r="D133" s="219" t="s">
        <v>115</v>
      </c>
      <c r="E133" s="220" t="s">
        <v>240</v>
      </c>
      <c r="F133" s="221" t="s">
        <v>241</v>
      </c>
      <c r="G133" s="222" t="s">
        <v>218</v>
      </c>
      <c r="H133" s="223">
        <v>80.521000000000001</v>
      </c>
      <c r="I133" s="224"/>
      <c r="J133" s="225">
        <f>ROUND(I133*H133,2)</f>
        <v>0</v>
      </c>
      <c r="K133" s="221" t="s">
        <v>119</v>
      </c>
      <c r="L133" s="45"/>
      <c r="M133" s="226" t="s">
        <v>19</v>
      </c>
      <c r="N133" s="227" t="s">
        <v>39</v>
      </c>
      <c r="O133" s="85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30" t="s">
        <v>135</v>
      </c>
      <c r="AT133" s="230" t="s">
        <v>115</v>
      </c>
      <c r="AU133" s="230" t="s">
        <v>78</v>
      </c>
      <c r="AY133" s="18" t="s">
        <v>112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8" t="s">
        <v>76</v>
      </c>
      <c r="BK133" s="231">
        <f>ROUND(I133*H133,2)</f>
        <v>0</v>
      </c>
      <c r="BL133" s="18" t="s">
        <v>135</v>
      </c>
      <c r="BM133" s="230" t="s">
        <v>242</v>
      </c>
    </row>
    <row r="134" s="13" customFormat="1">
      <c r="A134" s="13"/>
      <c r="B134" s="232"/>
      <c r="C134" s="233"/>
      <c r="D134" s="234" t="s">
        <v>122</v>
      </c>
      <c r="E134" s="235" t="s">
        <v>19</v>
      </c>
      <c r="F134" s="236" t="s">
        <v>220</v>
      </c>
      <c r="G134" s="233"/>
      <c r="H134" s="237">
        <v>28.091000000000001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122</v>
      </c>
      <c r="AU134" s="243" t="s">
        <v>78</v>
      </c>
      <c r="AV134" s="13" t="s">
        <v>78</v>
      </c>
      <c r="AW134" s="13" t="s">
        <v>31</v>
      </c>
      <c r="AX134" s="13" t="s">
        <v>68</v>
      </c>
      <c r="AY134" s="243" t="s">
        <v>112</v>
      </c>
    </row>
    <row r="135" s="13" customFormat="1">
      <c r="A135" s="13"/>
      <c r="B135" s="232"/>
      <c r="C135" s="233"/>
      <c r="D135" s="234" t="s">
        <v>122</v>
      </c>
      <c r="E135" s="235" t="s">
        <v>19</v>
      </c>
      <c r="F135" s="236" t="s">
        <v>221</v>
      </c>
      <c r="G135" s="233"/>
      <c r="H135" s="237">
        <v>42.002000000000002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122</v>
      </c>
      <c r="AU135" s="243" t="s">
        <v>78</v>
      </c>
      <c r="AV135" s="13" t="s">
        <v>78</v>
      </c>
      <c r="AW135" s="13" t="s">
        <v>31</v>
      </c>
      <c r="AX135" s="13" t="s">
        <v>68</v>
      </c>
      <c r="AY135" s="243" t="s">
        <v>112</v>
      </c>
    </row>
    <row r="136" s="13" customFormat="1">
      <c r="A136" s="13"/>
      <c r="B136" s="232"/>
      <c r="C136" s="233"/>
      <c r="D136" s="234" t="s">
        <v>122</v>
      </c>
      <c r="E136" s="235" t="s">
        <v>19</v>
      </c>
      <c r="F136" s="236" t="s">
        <v>222</v>
      </c>
      <c r="G136" s="233"/>
      <c r="H136" s="237">
        <v>10.428000000000001</v>
      </c>
      <c r="I136" s="238"/>
      <c r="J136" s="233"/>
      <c r="K136" s="233"/>
      <c r="L136" s="239"/>
      <c r="M136" s="240"/>
      <c r="N136" s="241"/>
      <c r="O136" s="241"/>
      <c r="P136" s="241"/>
      <c r="Q136" s="241"/>
      <c r="R136" s="241"/>
      <c r="S136" s="241"/>
      <c r="T136" s="24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3" t="s">
        <v>122</v>
      </c>
      <c r="AU136" s="243" t="s">
        <v>78</v>
      </c>
      <c r="AV136" s="13" t="s">
        <v>78</v>
      </c>
      <c r="AW136" s="13" t="s">
        <v>31</v>
      </c>
      <c r="AX136" s="13" t="s">
        <v>68</v>
      </c>
      <c r="AY136" s="243" t="s">
        <v>112</v>
      </c>
    </row>
    <row r="137" s="14" customFormat="1">
      <c r="A137" s="14"/>
      <c r="B137" s="251"/>
      <c r="C137" s="252"/>
      <c r="D137" s="234" t="s">
        <v>122</v>
      </c>
      <c r="E137" s="253" t="s">
        <v>19</v>
      </c>
      <c r="F137" s="254" t="s">
        <v>187</v>
      </c>
      <c r="G137" s="252"/>
      <c r="H137" s="255">
        <v>80.521000000000001</v>
      </c>
      <c r="I137" s="256"/>
      <c r="J137" s="252"/>
      <c r="K137" s="252"/>
      <c r="L137" s="257"/>
      <c r="M137" s="258"/>
      <c r="N137" s="259"/>
      <c r="O137" s="259"/>
      <c r="P137" s="259"/>
      <c r="Q137" s="259"/>
      <c r="R137" s="259"/>
      <c r="S137" s="259"/>
      <c r="T137" s="260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61" t="s">
        <v>122</v>
      </c>
      <c r="AU137" s="261" t="s">
        <v>78</v>
      </c>
      <c r="AV137" s="14" t="s">
        <v>135</v>
      </c>
      <c r="AW137" s="14" t="s">
        <v>31</v>
      </c>
      <c r="AX137" s="14" t="s">
        <v>76</v>
      </c>
      <c r="AY137" s="261" t="s">
        <v>112</v>
      </c>
    </row>
    <row r="138" s="2" customFormat="1" ht="60" customHeight="1">
      <c r="A138" s="39"/>
      <c r="B138" s="40"/>
      <c r="C138" s="219" t="s">
        <v>8</v>
      </c>
      <c r="D138" s="219" t="s">
        <v>115</v>
      </c>
      <c r="E138" s="220" t="s">
        <v>243</v>
      </c>
      <c r="F138" s="221" t="s">
        <v>244</v>
      </c>
      <c r="G138" s="222" t="s">
        <v>218</v>
      </c>
      <c r="H138" s="223">
        <v>80.521000000000001</v>
      </c>
      <c r="I138" s="224"/>
      <c r="J138" s="225">
        <f>ROUND(I138*H138,2)</f>
        <v>0</v>
      </c>
      <c r="K138" s="221" t="s">
        <v>119</v>
      </c>
      <c r="L138" s="45"/>
      <c r="M138" s="226" t="s">
        <v>19</v>
      </c>
      <c r="N138" s="227" t="s">
        <v>39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135</v>
      </c>
      <c r="AT138" s="230" t="s">
        <v>115</v>
      </c>
      <c r="AU138" s="230" t="s">
        <v>78</v>
      </c>
      <c r="AY138" s="18" t="s">
        <v>112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76</v>
      </c>
      <c r="BK138" s="231">
        <f>ROUND(I138*H138,2)</f>
        <v>0</v>
      </c>
      <c r="BL138" s="18" t="s">
        <v>135</v>
      </c>
      <c r="BM138" s="230" t="s">
        <v>245</v>
      </c>
    </row>
    <row r="139" s="13" customFormat="1">
      <c r="A139" s="13"/>
      <c r="B139" s="232"/>
      <c r="C139" s="233"/>
      <c r="D139" s="234" t="s">
        <v>122</v>
      </c>
      <c r="E139" s="235" t="s">
        <v>19</v>
      </c>
      <c r="F139" s="236" t="s">
        <v>220</v>
      </c>
      <c r="G139" s="233"/>
      <c r="H139" s="237">
        <v>28.091000000000001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122</v>
      </c>
      <c r="AU139" s="243" t="s">
        <v>78</v>
      </c>
      <c r="AV139" s="13" t="s">
        <v>78</v>
      </c>
      <c r="AW139" s="13" t="s">
        <v>31</v>
      </c>
      <c r="AX139" s="13" t="s">
        <v>68</v>
      </c>
      <c r="AY139" s="243" t="s">
        <v>112</v>
      </c>
    </row>
    <row r="140" s="13" customFormat="1">
      <c r="A140" s="13"/>
      <c r="B140" s="232"/>
      <c r="C140" s="233"/>
      <c r="D140" s="234" t="s">
        <v>122</v>
      </c>
      <c r="E140" s="235" t="s">
        <v>19</v>
      </c>
      <c r="F140" s="236" t="s">
        <v>221</v>
      </c>
      <c r="G140" s="233"/>
      <c r="H140" s="237">
        <v>42.002000000000002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122</v>
      </c>
      <c r="AU140" s="243" t="s">
        <v>78</v>
      </c>
      <c r="AV140" s="13" t="s">
        <v>78</v>
      </c>
      <c r="AW140" s="13" t="s">
        <v>31</v>
      </c>
      <c r="AX140" s="13" t="s">
        <v>68</v>
      </c>
      <c r="AY140" s="243" t="s">
        <v>112</v>
      </c>
    </row>
    <row r="141" s="13" customFormat="1">
      <c r="A141" s="13"/>
      <c r="B141" s="232"/>
      <c r="C141" s="233"/>
      <c r="D141" s="234" t="s">
        <v>122</v>
      </c>
      <c r="E141" s="235" t="s">
        <v>19</v>
      </c>
      <c r="F141" s="236" t="s">
        <v>222</v>
      </c>
      <c r="G141" s="233"/>
      <c r="H141" s="237">
        <v>10.428000000000001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122</v>
      </c>
      <c r="AU141" s="243" t="s">
        <v>78</v>
      </c>
      <c r="AV141" s="13" t="s">
        <v>78</v>
      </c>
      <c r="AW141" s="13" t="s">
        <v>31</v>
      </c>
      <c r="AX141" s="13" t="s">
        <v>68</v>
      </c>
      <c r="AY141" s="243" t="s">
        <v>112</v>
      </c>
    </row>
    <row r="142" s="14" customFormat="1">
      <c r="A142" s="14"/>
      <c r="B142" s="251"/>
      <c r="C142" s="252"/>
      <c r="D142" s="234" t="s">
        <v>122</v>
      </c>
      <c r="E142" s="253" t="s">
        <v>19</v>
      </c>
      <c r="F142" s="254" t="s">
        <v>187</v>
      </c>
      <c r="G142" s="252"/>
      <c r="H142" s="255">
        <v>80.521000000000001</v>
      </c>
      <c r="I142" s="256"/>
      <c r="J142" s="252"/>
      <c r="K142" s="252"/>
      <c r="L142" s="257"/>
      <c r="M142" s="258"/>
      <c r="N142" s="259"/>
      <c r="O142" s="259"/>
      <c r="P142" s="259"/>
      <c r="Q142" s="259"/>
      <c r="R142" s="259"/>
      <c r="S142" s="259"/>
      <c r="T142" s="260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61" t="s">
        <v>122</v>
      </c>
      <c r="AU142" s="261" t="s">
        <v>78</v>
      </c>
      <c r="AV142" s="14" t="s">
        <v>135</v>
      </c>
      <c r="AW142" s="14" t="s">
        <v>31</v>
      </c>
      <c r="AX142" s="14" t="s">
        <v>76</v>
      </c>
      <c r="AY142" s="261" t="s">
        <v>112</v>
      </c>
    </row>
    <row r="143" s="2" customFormat="1" ht="16.5" customHeight="1">
      <c r="A143" s="39"/>
      <c r="B143" s="40"/>
      <c r="C143" s="262" t="s">
        <v>246</v>
      </c>
      <c r="D143" s="262" t="s">
        <v>247</v>
      </c>
      <c r="E143" s="263" t="s">
        <v>248</v>
      </c>
      <c r="F143" s="264" t="s">
        <v>249</v>
      </c>
      <c r="G143" s="265" t="s">
        <v>250</v>
      </c>
      <c r="H143" s="266">
        <v>161.04300000000001</v>
      </c>
      <c r="I143" s="267"/>
      <c r="J143" s="268">
        <f>ROUND(I143*H143,2)</f>
        <v>0</v>
      </c>
      <c r="K143" s="264" t="s">
        <v>119</v>
      </c>
      <c r="L143" s="269"/>
      <c r="M143" s="270" t="s">
        <v>19</v>
      </c>
      <c r="N143" s="271" t="s">
        <v>39</v>
      </c>
      <c r="O143" s="85"/>
      <c r="P143" s="228">
        <f>O143*H143</f>
        <v>0</v>
      </c>
      <c r="Q143" s="228">
        <v>1</v>
      </c>
      <c r="R143" s="228">
        <f>Q143*H143</f>
        <v>161.04300000000001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156</v>
      </c>
      <c r="AT143" s="230" t="s">
        <v>247</v>
      </c>
      <c r="AU143" s="230" t="s">
        <v>78</v>
      </c>
      <c r="AY143" s="18" t="s">
        <v>112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76</v>
      </c>
      <c r="BK143" s="231">
        <f>ROUND(I143*H143,2)</f>
        <v>0</v>
      </c>
      <c r="BL143" s="18" t="s">
        <v>135</v>
      </c>
      <c r="BM143" s="230" t="s">
        <v>251</v>
      </c>
    </row>
    <row r="144" s="13" customFormat="1">
      <c r="A144" s="13"/>
      <c r="B144" s="232"/>
      <c r="C144" s="233"/>
      <c r="D144" s="234" t="s">
        <v>122</v>
      </c>
      <c r="E144" s="235" t="s">
        <v>19</v>
      </c>
      <c r="F144" s="236" t="s">
        <v>252</v>
      </c>
      <c r="G144" s="233"/>
      <c r="H144" s="237">
        <v>56.182000000000002</v>
      </c>
      <c r="I144" s="238"/>
      <c r="J144" s="233"/>
      <c r="K144" s="233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122</v>
      </c>
      <c r="AU144" s="243" t="s">
        <v>78</v>
      </c>
      <c r="AV144" s="13" t="s">
        <v>78</v>
      </c>
      <c r="AW144" s="13" t="s">
        <v>31</v>
      </c>
      <c r="AX144" s="13" t="s">
        <v>68</v>
      </c>
      <c r="AY144" s="243" t="s">
        <v>112</v>
      </c>
    </row>
    <row r="145" s="13" customFormat="1">
      <c r="A145" s="13"/>
      <c r="B145" s="232"/>
      <c r="C145" s="233"/>
      <c r="D145" s="234" t="s">
        <v>122</v>
      </c>
      <c r="E145" s="235" t="s">
        <v>19</v>
      </c>
      <c r="F145" s="236" t="s">
        <v>253</v>
      </c>
      <c r="G145" s="233"/>
      <c r="H145" s="237">
        <v>84.004999999999995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122</v>
      </c>
      <c r="AU145" s="243" t="s">
        <v>78</v>
      </c>
      <c r="AV145" s="13" t="s">
        <v>78</v>
      </c>
      <c r="AW145" s="13" t="s">
        <v>31</v>
      </c>
      <c r="AX145" s="13" t="s">
        <v>68</v>
      </c>
      <c r="AY145" s="243" t="s">
        <v>112</v>
      </c>
    </row>
    <row r="146" s="13" customFormat="1">
      <c r="A146" s="13"/>
      <c r="B146" s="232"/>
      <c r="C146" s="233"/>
      <c r="D146" s="234" t="s">
        <v>122</v>
      </c>
      <c r="E146" s="235" t="s">
        <v>19</v>
      </c>
      <c r="F146" s="236" t="s">
        <v>254</v>
      </c>
      <c r="G146" s="233"/>
      <c r="H146" s="237">
        <v>20.856000000000002</v>
      </c>
      <c r="I146" s="238"/>
      <c r="J146" s="233"/>
      <c r="K146" s="233"/>
      <c r="L146" s="239"/>
      <c r="M146" s="240"/>
      <c r="N146" s="241"/>
      <c r="O146" s="241"/>
      <c r="P146" s="241"/>
      <c r="Q146" s="241"/>
      <c r="R146" s="241"/>
      <c r="S146" s="241"/>
      <c r="T146" s="24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3" t="s">
        <v>122</v>
      </c>
      <c r="AU146" s="243" t="s">
        <v>78</v>
      </c>
      <c r="AV146" s="13" t="s">
        <v>78</v>
      </c>
      <c r="AW146" s="13" t="s">
        <v>31</v>
      </c>
      <c r="AX146" s="13" t="s">
        <v>68</v>
      </c>
      <c r="AY146" s="243" t="s">
        <v>112</v>
      </c>
    </row>
    <row r="147" s="14" customFormat="1">
      <c r="A147" s="14"/>
      <c r="B147" s="251"/>
      <c r="C147" s="252"/>
      <c r="D147" s="234" t="s">
        <v>122</v>
      </c>
      <c r="E147" s="253" t="s">
        <v>19</v>
      </c>
      <c r="F147" s="254" t="s">
        <v>187</v>
      </c>
      <c r="G147" s="252"/>
      <c r="H147" s="255">
        <v>161.04300000000001</v>
      </c>
      <c r="I147" s="256"/>
      <c r="J147" s="252"/>
      <c r="K147" s="252"/>
      <c r="L147" s="257"/>
      <c r="M147" s="258"/>
      <c r="N147" s="259"/>
      <c r="O147" s="259"/>
      <c r="P147" s="259"/>
      <c r="Q147" s="259"/>
      <c r="R147" s="259"/>
      <c r="S147" s="259"/>
      <c r="T147" s="260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61" t="s">
        <v>122</v>
      </c>
      <c r="AU147" s="261" t="s">
        <v>78</v>
      </c>
      <c r="AV147" s="14" t="s">
        <v>135</v>
      </c>
      <c r="AW147" s="14" t="s">
        <v>31</v>
      </c>
      <c r="AX147" s="14" t="s">
        <v>76</v>
      </c>
      <c r="AY147" s="261" t="s">
        <v>112</v>
      </c>
    </row>
    <row r="148" s="2" customFormat="1" ht="36" customHeight="1">
      <c r="A148" s="39"/>
      <c r="B148" s="40"/>
      <c r="C148" s="219" t="s">
        <v>123</v>
      </c>
      <c r="D148" s="219" t="s">
        <v>115</v>
      </c>
      <c r="E148" s="220" t="s">
        <v>255</v>
      </c>
      <c r="F148" s="221" t="s">
        <v>256</v>
      </c>
      <c r="G148" s="222" t="s">
        <v>183</v>
      </c>
      <c r="H148" s="223">
        <v>17</v>
      </c>
      <c r="I148" s="224"/>
      <c r="J148" s="225">
        <f>ROUND(I148*H148,2)</f>
        <v>0</v>
      </c>
      <c r="K148" s="221" t="s">
        <v>119</v>
      </c>
      <c r="L148" s="45"/>
      <c r="M148" s="226" t="s">
        <v>19</v>
      </c>
      <c r="N148" s="227" t="s">
        <v>39</v>
      </c>
      <c r="O148" s="85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135</v>
      </c>
      <c r="AT148" s="230" t="s">
        <v>115</v>
      </c>
      <c r="AU148" s="230" t="s">
        <v>78</v>
      </c>
      <c r="AY148" s="18" t="s">
        <v>112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76</v>
      </c>
      <c r="BK148" s="231">
        <f>ROUND(I148*H148,2)</f>
        <v>0</v>
      </c>
      <c r="BL148" s="18" t="s">
        <v>135</v>
      </c>
      <c r="BM148" s="230" t="s">
        <v>257</v>
      </c>
    </row>
    <row r="149" s="13" customFormat="1">
      <c r="A149" s="13"/>
      <c r="B149" s="232"/>
      <c r="C149" s="233"/>
      <c r="D149" s="234" t="s">
        <v>122</v>
      </c>
      <c r="E149" s="235" t="s">
        <v>19</v>
      </c>
      <c r="F149" s="236" t="s">
        <v>123</v>
      </c>
      <c r="G149" s="233"/>
      <c r="H149" s="237">
        <v>17</v>
      </c>
      <c r="I149" s="238"/>
      <c r="J149" s="233"/>
      <c r="K149" s="233"/>
      <c r="L149" s="239"/>
      <c r="M149" s="240"/>
      <c r="N149" s="241"/>
      <c r="O149" s="241"/>
      <c r="P149" s="241"/>
      <c r="Q149" s="241"/>
      <c r="R149" s="241"/>
      <c r="S149" s="241"/>
      <c r="T149" s="24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3" t="s">
        <v>122</v>
      </c>
      <c r="AU149" s="243" t="s">
        <v>78</v>
      </c>
      <c r="AV149" s="13" t="s">
        <v>78</v>
      </c>
      <c r="AW149" s="13" t="s">
        <v>31</v>
      </c>
      <c r="AX149" s="13" t="s">
        <v>76</v>
      </c>
      <c r="AY149" s="243" t="s">
        <v>112</v>
      </c>
    </row>
    <row r="150" s="2" customFormat="1" ht="16.5" customHeight="1">
      <c r="A150" s="39"/>
      <c r="B150" s="40"/>
      <c r="C150" s="262" t="s">
        <v>258</v>
      </c>
      <c r="D150" s="262" t="s">
        <v>247</v>
      </c>
      <c r="E150" s="263" t="s">
        <v>259</v>
      </c>
      <c r="F150" s="264" t="s">
        <v>260</v>
      </c>
      <c r="G150" s="265" t="s">
        <v>250</v>
      </c>
      <c r="H150" s="266">
        <v>5.0999999999999996</v>
      </c>
      <c r="I150" s="267"/>
      <c r="J150" s="268">
        <f>ROUND(I150*H150,2)</f>
        <v>0</v>
      </c>
      <c r="K150" s="264" t="s">
        <v>261</v>
      </c>
      <c r="L150" s="269"/>
      <c r="M150" s="270" t="s">
        <v>19</v>
      </c>
      <c r="N150" s="271" t="s">
        <v>39</v>
      </c>
      <c r="O150" s="85"/>
      <c r="P150" s="228">
        <f>O150*H150</f>
        <v>0</v>
      </c>
      <c r="Q150" s="228">
        <v>1</v>
      </c>
      <c r="R150" s="228">
        <f>Q150*H150</f>
        <v>5.0999999999999996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156</v>
      </c>
      <c r="AT150" s="230" t="s">
        <v>247</v>
      </c>
      <c r="AU150" s="230" t="s">
        <v>78</v>
      </c>
      <c r="AY150" s="18" t="s">
        <v>112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76</v>
      </c>
      <c r="BK150" s="231">
        <f>ROUND(I150*H150,2)</f>
        <v>0</v>
      </c>
      <c r="BL150" s="18" t="s">
        <v>135</v>
      </c>
      <c r="BM150" s="230" t="s">
        <v>262</v>
      </c>
    </row>
    <row r="151" s="13" customFormat="1">
      <c r="A151" s="13"/>
      <c r="B151" s="232"/>
      <c r="C151" s="233"/>
      <c r="D151" s="234" t="s">
        <v>122</v>
      </c>
      <c r="E151" s="235" t="s">
        <v>19</v>
      </c>
      <c r="F151" s="236" t="s">
        <v>263</v>
      </c>
      <c r="G151" s="233"/>
      <c r="H151" s="237">
        <v>5.0999999999999996</v>
      </c>
      <c r="I151" s="238"/>
      <c r="J151" s="233"/>
      <c r="K151" s="233"/>
      <c r="L151" s="239"/>
      <c r="M151" s="240"/>
      <c r="N151" s="241"/>
      <c r="O151" s="241"/>
      <c r="P151" s="241"/>
      <c r="Q151" s="241"/>
      <c r="R151" s="241"/>
      <c r="S151" s="241"/>
      <c r="T151" s="24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43" t="s">
        <v>122</v>
      </c>
      <c r="AU151" s="243" t="s">
        <v>78</v>
      </c>
      <c r="AV151" s="13" t="s">
        <v>78</v>
      </c>
      <c r="AW151" s="13" t="s">
        <v>31</v>
      </c>
      <c r="AX151" s="13" t="s">
        <v>76</v>
      </c>
      <c r="AY151" s="243" t="s">
        <v>112</v>
      </c>
    </row>
    <row r="152" s="2" customFormat="1" ht="16.5" customHeight="1">
      <c r="A152" s="39"/>
      <c r="B152" s="40"/>
      <c r="C152" s="262" t="s">
        <v>264</v>
      </c>
      <c r="D152" s="262" t="s">
        <v>247</v>
      </c>
      <c r="E152" s="263" t="s">
        <v>265</v>
      </c>
      <c r="F152" s="264" t="s">
        <v>266</v>
      </c>
      <c r="G152" s="265" t="s">
        <v>267</v>
      </c>
      <c r="H152" s="266">
        <v>0.42499999999999999</v>
      </c>
      <c r="I152" s="267"/>
      <c r="J152" s="268">
        <f>ROUND(I152*H152,2)</f>
        <v>0</v>
      </c>
      <c r="K152" s="264" t="s">
        <v>119</v>
      </c>
      <c r="L152" s="269"/>
      <c r="M152" s="270" t="s">
        <v>19</v>
      </c>
      <c r="N152" s="271" t="s">
        <v>39</v>
      </c>
      <c r="O152" s="85"/>
      <c r="P152" s="228">
        <f>O152*H152</f>
        <v>0</v>
      </c>
      <c r="Q152" s="228">
        <v>0.001</v>
      </c>
      <c r="R152" s="228">
        <f>Q152*H152</f>
        <v>0.00042499999999999998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156</v>
      </c>
      <c r="AT152" s="230" t="s">
        <v>247</v>
      </c>
      <c r="AU152" s="230" t="s">
        <v>78</v>
      </c>
      <c r="AY152" s="18" t="s">
        <v>112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76</v>
      </c>
      <c r="BK152" s="231">
        <f>ROUND(I152*H152,2)</f>
        <v>0</v>
      </c>
      <c r="BL152" s="18" t="s">
        <v>135</v>
      </c>
      <c r="BM152" s="230" t="s">
        <v>268</v>
      </c>
    </row>
    <row r="153" s="2" customFormat="1">
      <c r="A153" s="39"/>
      <c r="B153" s="40"/>
      <c r="C153" s="41"/>
      <c r="D153" s="234" t="s">
        <v>128</v>
      </c>
      <c r="E153" s="41"/>
      <c r="F153" s="244" t="s">
        <v>269</v>
      </c>
      <c r="G153" s="41"/>
      <c r="H153" s="41"/>
      <c r="I153" s="137"/>
      <c r="J153" s="41"/>
      <c r="K153" s="41"/>
      <c r="L153" s="45"/>
      <c r="M153" s="245"/>
      <c r="N153" s="246"/>
      <c r="O153" s="85"/>
      <c r="P153" s="85"/>
      <c r="Q153" s="85"/>
      <c r="R153" s="85"/>
      <c r="S153" s="85"/>
      <c r="T153" s="86"/>
      <c r="U153" s="39"/>
      <c r="V153" s="39"/>
      <c r="W153" s="39"/>
      <c r="X153" s="39"/>
      <c r="Y153" s="39"/>
      <c r="Z153" s="39"/>
      <c r="AA153" s="39"/>
      <c r="AB153" s="39"/>
      <c r="AC153" s="39"/>
      <c r="AD153" s="39"/>
      <c r="AE153" s="39"/>
      <c r="AT153" s="18" t="s">
        <v>128</v>
      </c>
      <c r="AU153" s="18" t="s">
        <v>78</v>
      </c>
    </row>
    <row r="154" s="13" customFormat="1">
      <c r="A154" s="13"/>
      <c r="B154" s="232"/>
      <c r="C154" s="233"/>
      <c r="D154" s="234" t="s">
        <v>122</v>
      </c>
      <c r="E154" s="235" t="s">
        <v>19</v>
      </c>
      <c r="F154" s="236" t="s">
        <v>270</v>
      </c>
      <c r="G154" s="233"/>
      <c r="H154" s="237">
        <v>0.42499999999999999</v>
      </c>
      <c r="I154" s="238"/>
      <c r="J154" s="233"/>
      <c r="K154" s="233"/>
      <c r="L154" s="239"/>
      <c r="M154" s="240"/>
      <c r="N154" s="241"/>
      <c r="O154" s="241"/>
      <c r="P154" s="241"/>
      <c r="Q154" s="241"/>
      <c r="R154" s="241"/>
      <c r="S154" s="241"/>
      <c r="T154" s="242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3" t="s">
        <v>122</v>
      </c>
      <c r="AU154" s="243" t="s">
        <v>78</v>
      </c>
      <c r="AV154" s="13" t="s">
        <v>78</v>
      </c>
      <c r="AW154" s="13" t="s">
        <v>31</v>
      </c>
      <c r="AX154" s="13" t="s">
        <v>76</v>
      </c>
      <c r="AY154" s="243" t="s">
        <v>112</v>
      </c>
    </row>
    <row r="155" s="2" customFormat="1" ht="24" customHeight="1">
      <c r="A155" s="39"/>
      <c r="B155" s="40"/>
      <c r="C155" s="219" t="s">
        <v>271</v>
      </c>
      <c r="D155" s="219" t="s">
        <v>115</v>
      </c>
      <c r="E155" s="220" t="s">
        <v>272</v>
      </c>
      <c r="F155" s="221" t="s">
        <v>273</v>
      </c>
      <c r="G155" s="222" t="s">
        <v>183</v>
      </c>
      <c r="H155" s="223">
        <v>2422</v>
      </c>
      <c r="I155" s="224"/>
      <c r="J155" s="225">
        <f>ROUND(I155*H155,2)</f>
        <v>0</v>
      </c>
      <c r="K155" s="221" t="s">
        <v>119</v>
      </c>
      <c r="L155" s="45"/>
      <c r="M155" s="226" t="s">
        <v>19</v>
      </c>
      <c r="N155" s="227" t="s">
        <v>39</v>
      </c>
      <c r="O155" s="85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135</v>
      </c>
      <c r="AT155" s="230" t="s">
        <v>115</v>
      </c>
      <c r="AU155" s="230" t="s">
        <v>78</v>
      </c>
      <c r="AY155" s="18" t="s">
        <v>112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76</v>
      </c>
      <c r="BK155" s="231">
        <f>ROUND(I155*H155,2)</f>
        <v>0</v>
      </c>
      <c r="BL155" s="18" t="s">
        <v>135</v>
      </c>
      <c r="BM155" s="230" t="s">
        <v>274</v>
      </c>
    </row>
    <row r="156" s="13" customFormat="1">
      <c r="A156" s="13"/>
      <c r="B156" s="232"/>
      <c r="C156" s="233"/>
      <c r="D156" s="234" t="s">
        <v>122</v>
      </c>
      <c r="E156" s="235" t="s">
        <v>19</v>
      </c>
      <c r="F156" s="236" t="s">
        <v>275</v>
      </c>
      <c r="G156" s="233"/>
      <c r="H156" s="237">
        <v>563</v>
      </c>
      <c r="I156" s="238"/>
      <c r="J156" s="233"/>
      <c r="K156" s="233"/>
      <c r="L156" s="239"/>
      <c r="M156" s="240"/>
      <c r="N156" s="241"/>
      <c r="O156" s="241"/>
      <c r="P156" s="241"/>
      <c r="Q156" s="241"/>
      <c r="R156" s="241"/>
      <c r="S156" s="241"/>
      <c r="T156" s="24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3" t="s">
        <v>122</v>
      </c>
      <c r="AU156" s="243" t="s">
        <v>78</v>
      </c>
      <c r="AV156" s="13" t="s">
        <v>78</v>
      </c>
      <c r="AW156" s="13" t="s">
        <v>31</v>
      </c>
      <c r="AX156" s="13" t="s">
        <v>68</v>
      </c>
      <c r="AY156" s="243" t="s">
        <v>112</v>
      </c>
    </row>
    <row r="157" s="13" customFormat="1">
      <c r="A157" s="13"/>
      <c r="B157" s="232"/>
      <c r="C157" s="233"/>
      <c r="D157" s="234" t="s">
        <v>122</v>
      </c>
      <c r="E157" s="235" t="s">
        <v>19</v>
      </c>
      <c r="F157" s="236" t="s">
        <v>276</v>
      </c>
      <c r="G157" s="233"/>
      <c r="H157" s="237">
        <v>180</v>
      </c>
      <c r="I157" s="238"/>
      <c r="J157" s="233"/>
      <c r="K157" s="233"/>
      <c r="L157" s="239"/>
      <c r="M157" s="240"/>
      <c r="N157" s="241"/>
      <c r="O157" s="241"/>
      <c r="P157" s="241"/>
      <c r="Q157" s="241"/>
      <c r="R157" s="241"/>
      <c r="S157" s="241"/>
      <c r="T157" s="24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3" t="s">
        <v>122</v>
      </c>
      <c r="AU157" s="243" t="s">
        <v>78</v>
      </c>
      <c r="AV157" s="13" t="s">
        <v>78</v>
      </c>
      <c r="AW157" s="13" t="s">
        <v>31</v>
      </c>
      <c r="AX157" s="13" t="s">
        <v>68</v>
      </c>
      <c r="AY157" s="243" t="s">
        <v>112</v>
      </c>
    </row>
    <row r="158" s="13" customFormat="1">
      <c r="A158" s="13"/>
      <c r="B158" s="232"/>
      <c r="C158" s="233"/>
      <c r="D158" s="234" t="s">
        <v>122</v>
      </c>
      <c r="E158" s="235" t="s">
        <v>19</v>
      </c>
      <c r="F158" s="236" t="s">
        <v>277</v>
      </c>
      <c r="G158" s="233"/>
      <c r="H158" s="237">
        <v>49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122</v>
      </c>
      <c r="AU158" s="243" t="s">
        <v>78</v>
      </c>
      <c r="AV158" s="13" t="s">
        <v>78</v>
      </c>
      <c r="AW158" s="13" t="s">
        <v>31</v>
      </c>
      <c r="AX158" s="13" t="s">
        <v>68</v>
      </c>
      <c r="AY158" s="243" t="s">
        <v>112</v>
      </c>
    </row>
    <row r="159" s="13" customFormat="1">
      <c r="A159" s="13"/>
      <c r="B159" s="232"/>
      <c r="C159" s="233"/>
      <c r="D159" s="234" t="s">
        <v>122</v>
      </c>
      <c r="E159" s="235" t="s">
        <v>19</v>
      </c>
      <c r="F159" s="236" t="s">
        <v>278</v>
      </c>
      <c r="G159" s="233"/>
      <c r="H159" s="237">
        <v>1212</v>
      </c>
      <c r="I159" s="238"/>
      <c r="J159" s="233"/>
      <c r="K159" s="233"/>
      <c r="L159" s="239"/>
      <c r="M159" s="240"/>
      <c r="N159" s="241"/>
      <c r="O159" s="241"/>
      <c r="P159" s="241"/>
      <c r="Q159" s="241"/>
      <c r="R159" s="241"/>
      <c r="S159" s="241"/>
      <c r="T159" s="24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3" t="s">
        <v>122</v>
      </c>
      <c r="AU159" s="243" t="s">
        <v>78</v>
      </c>
      <c r="AV159" s="13" t="s">
        <v>78</v>
      </c>
      <c r="AW159" s="13" t="s">
        <v>31</v>
      </c>
      <c r="AX159" s="13" t="s">
        <v>68</v>
      </c>
      <c r="AY159" s="243" t="s">
        <v>112</v>
      </c>
    </row>
    <row r="160" s="13" customFormat="1">
      <c r="A160" s="13"/>
      <c r="B160" s="232"/>
      <c r="C160" s="233"/>
      <c r="D160" s="234" t="s">
        <v>122</v>
      </c>
      <c r="E160" s="235" t="s">
        <v>19</v>
      </c>
      <c r="F160" s="236" t="s">
        <v>279</v>
      </c>
      <c r="G160" s="233"/>
      <c r="H160" s="237">
        <v>418</v>
      </c>
      <c r="I160" s="238"/>
      <c r="J160" s="233"/>
      <c r="K160" s="233"/>
      <c r="L160" s="239"/>
      <c r="M160" s="240"/>
      <c r="N160" s="241"/>
      <c r="O160" s="241"/>
      <c r="P160" s="241"/>
      <c r="Q160" s="241"/>
      <c r="R160" s="241"/>
      <c r="S160" s="241"/>
      <c r="T160" s="24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3" t="s">
        <v>122</v>
      </c>
      <c r="AU160" s="243" t="s">
        <v>78</v>
      </c>
      <c r="AV160" s="13" t="s">
        <v>78</v>
      </c>
      <c r="AW160" s="13" t="s">
        <v>31</v>
      </c>
      <c r="AX160" s="13" t="s">
        <v>68</v>
      </c>
      <c r="AY160" s="243" t="s">
        <v>112</v>
      </c>
    </row>
    <row r="161" s="14" customFormat="1">
      <c r="A161" s="14"/>
      <c r="B161" s="251"/>
      <c r="C161" s="252"/>
      <c r="D161" s="234" t="s">
        <v>122</v>
      </c>
      <c r="E161" s="253" t="s">
        <v>19</v>
      </c>
      <c r="F161" s="254" t="s">
        <v>187</v>
      </c>
      <c r="G161" s="252"/>
      <c r="H161" s="255">
        <v>2422</v>
      </c>
      <c r="I161" s="256"/>
      <c r="J161" s="252"/>
      <c r="K161" s="252"/>
      <c r="L161" s="257"/>
      <c r="M161" s="258"/>
      <c r="N161" s="259"/>
      <c r="O161" s="259"/>
      <c r="P161" s="259"/>
      <c r="Q161" s="259"/>
      <c r="R161" s="259"/>
      <c r="S161" s="259"/>
      <c r="T161" s="260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61" t="s">
        <v>122</v>
      </c>
      <c r="AU161" s="261" t="s">
        <v>78</v>
      </c>
      <c r="AV161" s="14" t="s">
        <v>135</v>
      </c>
      <c r="AW161" s="14" t="s">
        <v>31</v>
      </c>
      <c r="AX161" s="14" t="s">
        <v>76</v>
      </c>
      <c r="AY161" s="261" t="s">
        <v>112</v>
      </c>
    </row>
    <row r="162" s="12" customFormat="1" ht="22.8" customHeight="1">
      <c r="A162" s="12"/>
      <c r="B162" s="203"/>
      <c r="C162" s="204"/>
      <c r="D162" s="205" t="s">
        <v>67</v>
      </c>
      <c r="E162" s="217" t="s">
        <v>111</v>
      </c>
      <c r="F162" s="217" t="s">
        <v>280</v>
      </c>
      <c r="G162" s="204"/>
      <c r="H162" s="204"/>
      <c r="I162" s="207"/>
      <c r="J162" s="218">
        <f>BK162</f>
        <v>0</v>
      </c>
      <c r="K162" s="204"/>
      <c r="L162" s="209"/>
      <c r="M162" s="210"/>
      <c r="N162" s="211"/>
      <c r="O162" s="211"/>
      <c r="P162" s="212">
        <f>SUM(P163:P208)</f>
        <v>0</v>
      </c>
      <c r="Q162" s="211"/>
      <c r="R162" s="212">
        <f>SUM(R163:R208)</f>
        <v>83.619730000000004</v>
      </c>
      <c r="S162" s="211"/>
      <c r="T162" s="213">
        <f>SUM(T163:T208)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14" t="s">
        <v>76</v>
      </c>
      <c r="AT162" s="215" t="s">
        <v>67</v>
      </c>
      <c r="AU162" s="215" t="s">
        <v>76</v>
      </c>
      <c r="AY162" s="214" t="s">
        <v>112</v>
      </c>
      <c r="BK162" s="216">
        <f>SUM(BK163:BK208)</f>
        <v>0</v>
      </c>
    </row>
    <row r="163" s="2" customFormat="1" ht="24" customHeight="1">
      <c r="A163" s="39"/>
      <c r="B163" s="40"/>
      <c r="C163" s="219" t="s">
        <v>7</v>
      </c>
      <c r="D163" s="219" t="s">
        <v>115</v>
      </c>
      <c r="E163" s="220" t="s">
        <v>281</v>
      </c>
      <c r="F163" s="221" t="s">
        <v>282</v>
      </c>
      <c r="G163" s="222" t="s">
        <v>183</v>
      </c>
      <c r="H163" s="223">
        <v>563</v>
      </c>
      <c r="I163" s="224"/>
      <c r="J163" s="225">
        <f>ROUND(I163*H163,2)</f>
        <v>0</v>
      </c>
      <c r="K163" s="221" t="s">
        <v>119</v>
      </c>
      <c r="L163" s="45"/>
      <c r="M163" s="226" t="s">
        <v>19</v>
      </c>
      <c r="N163" s="227" t="s">
        <v>39</v>
      </c>
      <c r="O163" s="85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135</v>
      </c>
      <c r="AT163" s="230" t="s">
        <v>115</v>
      </c>
      <c r="AU163" s="230" t="s">
        <v>78</v>
      </c>
      <c r="AY163" s="18" t="s">
        <v>112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76</v>
      </c>
      <c r="BK163" s="231">
        <f>ROUND(I163*H163,2)</f>
        <v>0</v>
      </c>
      <c r="BL163" s="18" t="s">
        <v>135</v>
      </c>
      <c r="BM163" s="230" t="s">
        <v>283</v>
      </c>
    </row>
    <row r="164" s="13" customFormat="1">
      <c r="A164" s="13"/>
      <c r="B164" s="232"/>
      <c r="C164" s="233"/>
      <c r="D164" s="234" t="s">
        <v>122</v>
      </c>
      <c r="E164" s="235" t="s">
        <v>19</v>
      </c>
      <c r="F164" s="236" t="s">
        <v>275</v>
      </c>
      <c r="G164" s="233"/>
      <c r="H164" s="237">
        <v>563</v>
      </c>
      <c r="I164" s="238"/>
      <c r="J164" s="233"/>
      <c r="K164" s="233"/>
      <c r="L164" s="239"/>
      <c r="M164" s="240"/>
      <c r="N164" s="241"/>
      <c r="O164" s="241"/>
      <c r="P164" s="241"/>
      <c r="Q164" s="241"/>
      <c r="R164" s="241"/>
      <c r="S164" s="241"/>
      <c r="T164" s="24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3" t="s">
        <v>122</v>
      </c>
      <c r="AU164" s="243" t="s">
        <v>78</v>
      </c>
      <c r="AV164" s="13" t="s">
        <v>78</v>
      </c>
      <c r="AW164" s="13" t="s">
        <v>31</v>
      </c>
      <c r="AX164" s="13" t="s">
        <v>76</v>
      </c>
      <c r="AY164" s="243" t="s">
        <v>112</v>
      </c>
    </row>
    <row r="165" s="2" customFormat="1" ht="36" customHeight="1">
      <c r="A165" s="39"/>
      <c r="B165" s="40"/>
      <c r="C165" s="219" t="s">
        <v>284</v>
      </c>
      <c r="D165" s="219" t="s">
        <v>115</v>
      </c>
      <c r="E165" s="220" t="s">
        <v>285</v>
      </c>
      <c r="F165" s="221" t="s">
        <v>286</v>
      </c>
      <c r="G165" s="222" t="s">
        <v>183</v>
      </c>
      <c r="H165" s="223">
        <v>563</v>
      </c>
      <c r="I165" s="224"/>
      <c r="J165" s="225">
        <f>ROUND(I165*H165,2)</f>
        <v>0</v>
      </c>
      <c r="K165" s="221" t="s">
        <v>119</v>
      </c>
      <c r="L165" s="45"/>
      <c r="M165" s="226" t="s">
        <v>19</v>
      </c>
      <c r="N165" s="227" t="s">
        <v>39</v>
      </c>
      <c r="O165" s="85"/>
      <c r="P165" s="228">
        <f>O165*H165</f>
        <v>0</v>
      </c>
      <c r="Q165" s="228">
        <v>0</v>
      </c>
      <c r="R165" s="228">
        <f>Q165*H165</f>
        <v>0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135</v>
      </c>
      <c r="AT165" s="230" t="s">
        <v>115</v>
      </c>
      <c r="AU165" s="230" t="s">
        <v>78</v>
      </c>
      <c r="AY165" s="18" t="s">
        <v>112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76</v>
      </c>
      <c r="BK165" s="231">
        <f>ROUND(I165*H165,2)</f>
        <v>0</v>
      </c>
      <c r="BL165" s="18" t="s">
        <v>135</v>
      </c>
      <c r="BM165" s="230" t="s">
        <v>287</v>
      </c>
    </row>
    <row r="166" s="13" customFormat="1">
      <c r="A166" s="13"/>
      <c r="B166" s="232"/>
      <c r="C166" s="233"/>
      <c r="D166" s="234" t="s">
        <v>122</v>
      </c>
      <c r="E166" s="235" t="s">
        <v>19</v>
      </c>
      <c r="F166" s="236" t="s">
        <v>275</v>
      </c>
      <c r="G166" s="233"/>
      <c r="H166" s="237">
        <v>563</v>
      </c>
      <c r="I166" s="238"/>
      <c r="J166" s="233"/>
      <c r="K166" s="233"/>
      <c r="L166" s="239"/>
      <c r="M166" s="240"/>
      <c r="N166" s="241"/>
      <c r="O166" s="241"/>
      <c r="P166" s="241"/>
      <c r="Q166" s="241"/>
      <c r="R166" s="241"/>
      <c r="S166" s="241"/>
      <c r="T166" s="24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3" t="s">
        <v>122</v>
      </c>
      <c r="AU166" s="243" t="s">
        <v>78</v>
      </c>
      <c r="AV166" s="13" t="s">
        <v>78</v>
      </c>
      <c r="AW166" s="13" t="s">
        <v>31</v>
      </c>
      <c r="AX166" s="13" t="s">
        <v>76</v>
      </c>
      <c r="AY166" s="243" t="s">
        <v>112</v>
      </c>
    </row>
    <row r="167" s="2" customFormat="1" ht="36" customHeight="1">
      <c r="A167" s="39"/>
      <c r="B167" s="40"/>
      <c r="C167" s="219" t="s">
        <v>288</v>
      </c>
      <c r="D167" s="219" t="s">
        <v>115</v>
      </c>
      <c r="E167" s="220" t="s">
        <v>289</v>
      </c>
      <c r="F167" s="221" t="s">
        <v>290</v>
      </c>
      <c r="G167" s="222" t="s">
        <v>183</v>
      </c>
      <c r="H167" s="223">
        <v>563</v>
      </c>
      <c r="I167" s="224"/>
      <c r="J167" s="225">
        <f>ROUND(I167*H167,2)</f>
        <v>0</v>
      </c>
      <c r="K167" s="221" t="s">
        <v>119</v>
      </c>
      <c r="L167" s="45"/>
      <c r="M167" s="226" t="s">
        <v>19</v>
      </c>
      <c r="N167" s="227" t="s">
        <v>39</v>
      </c>
      <c r="O167" s="85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135</v>
      </c>
      <c r="AT167" s="230" t="s">
        <v>115</v>
      </c>
      <c r="AU167" s="230" t="s">
        <v>78</v>
      </c>
      <c r="AY167" s="18" t="s">
        <v>112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76</v>
      </c>
      <c r="BK167" s="231">
        <f>ROUND(I167*H167,2)</f>
        <v>0</v>
      </c>
      <c r="BL167" s="18" t="s">
        <v>135</v>
      </c>
      <c r="BM167" s="230" t="s">
        <v>291</v>
      </c>
    </row>
    <row r="168" s="13" customFormat="1">
      <c r="A168" s="13"/>
      <c r="B168" s="232"/>
      <c r="C168" s="233"/>
      <c r="D168" s="234" t="s">
        <v>122</v>
      </c>
      <c r="E168" s="235" t="s">
        <v>19</v>
      </c>
      <c r="F168" s="236" t="s">
        <v>275</v>
      </c>
      <c r="G168" s="233"/>
      <c r="H168" s="237">
        <v>563</v>
      </c>
      <c r="I168" s="238"/>
      <c r="J168" s="233"/>
      <c r="K168" s="233"/>
      <c r="L168" s="239"/>
      <c r="M168" s="240"/>
      <c r="N168" s="241"/>
      <c r="O168" s="241"/>
      <c r="P168" s="241"/>
      <c r="Q168" s="241"/>
      <c r="R168" s="241"/>
      <c r="S168" s="241"/>
      <c r="T168" s="24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3" t="s">
        <v>122</v>
      </c>
      <c r="AU168" s="243" t="s">
        <v>78</v>
      </c>
      <c r="AV168" s="13" t="s">
        <v>78</v>
      </c>
      <c r="AW168" s="13" t="s">
        <v>31</v>
      </c>
      <c r="AX168" s="13" t="s">
        <v>76</v>
      </c>
      <c r="AY168" s="243" t="s">
        <v>112</v>
      </c>
    </row>
    <row r="169" s="2" customFormat="1" ht="24" customHeight="1">
      <c r="A169" s="39"/>
      <c r="B169" s="40"/>
      <c r="C169" s="219" t="s">
        <v>292</v>
      </c>
      <c r="D169" s="219" t="s">
        <v>115</v>
      </c>
      <c r="E169" s="220" t="s">
        <v>293</v>
      </c>
      <c r="F169" s="221" t="s">
        <v>294</v>
      </c>
      <c r="G169" s="222" t="s">
        <v>183</v>
      </c>
      <c r="H169" s="223">
        <v>229</v>
      </c>
      <c r="I169" s="224"/>
      <c r="J169" s="225">
        <f>ROUND(I169*H169,2)</f>
        <v>0</v>
      </c>
      <c r="K169" s="221" t="s">
        <v>119</v>
      </c>
      <c r="L169" s="45"/>
      <c r="M169" s="226" t="s">
        <v>19</v>
      </c>
      <c r="N169" s="227" t="s">
        <v>39</v>
      </c>
      <c r="O169" s="85"/>
      <c r="P169" s="228">
        <f>O169*H169</f>
        <v>0</v>
      </c>
      <c r="Q169" s="228">
        <v>0</v>
      </c>
      <c r="R169" s="228">
        <f>Q169*H169</f>
        <v>0</v>
      </c>
      <c r="S169" s="228">
        <v>0</v>
      </c>
      <c r="T169" s="229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30" t="s">
        <v>135</v>
      </c>
      <c r="AT169" s="230" t="s">
        <v>115</v>
      </c>
      <c r="AU169" s="230" t="s">
        <v>78</v>
      </c>
      <c r="AY169" s="18" t="s">
        <v>112</v>
      </c>
      <c r="BE169" s="231">
        <f>IF(N169="základní",J169,0)</f>
        <v>0</v>
      </c>
      <c r="BF169" s="231">
        <f>IF(N169="snížená",J169,0)</f>
        <v>0</v>
      </c>
      <c r="BG169" s="231">
        <f>IF(N169="zákl. přenesená",J169,0)</f>
        <v>0</v>
      </c>
      <c r="BH169" s="231">
        <f>IF(N169="sníž. přenesená",J169,0)</f>
        <v>0</v>
      </c>
      <c r="BI169" s="231">
        <f>IF(N169="nulová",J169,0)</f>
        <v>0</v>
      </c>
      <c r="BJ169" s="18" t="s">
        <v>76</v>
      </c>
      <c r="BK169" s="231">
        <f>ROUND(I169*H169,2)</f>
        <v>0</v>
      </c>
      <c r="BL169" s="18" t="s">
        <v>135</v>
      </c>
      <c r="BM169" s="230" t="s">
        <v>295</v>
      </c>
    </row>
    <row r="170" s="13" customFormat="1">
      <c r="A170" s="13"/>
      <c r="B170" s="232"/>
      <c r="C170" s="233"/>
      <c r="D170" s="234" t="s">
        <v>122</v>
      </c>
      <c r="E170" s="235" t="s">
        <v>19</v>
      </c>
      <c r="F170" s="236" t="s">
        <v>276</v>
      </c>
      <c r="G170" s="233"/>
      <c r="H170" s="237">
        <v>180</v>
      </c>
      <c r="I170" s="238"/>
      <c r="J170" s="233"/>
      <c r="K170" s="233"/>
      <c r="L170" s="239"/>
      <c r="M170" s="240"/>
      <c r="N170" s="241"/>
      <c r="O170" s="241"/>
      <c r="P170" s="241"/>
      <c r="Q170" s="241"/>
      <c r="R170" s="241"/>
      <c r="S170" s="241"/>
      <c r="T170" s="24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3" t="s">
        <v>122</v>
      </c>
      <c r="AU170" s="243" t="s">
        <v>78</v>
      </c>
      <c r="AV170" s="13" t="s">
        <v>78</v>
      </c>
      <c r="AW170" s="13" t="s">
        <v>31</v>
      </c>
      <c r="AX170" s="13" t="s">
        <v>68</v>
      </c>
      <c r="AY170" s="243" t="s">
        <v>112</v>
      </c>
    </row>
    <row r="171" s="13" customFormat="1">
      <c r="A171" s="13"/>
      <c r="B171" s="232"/>
      <c r="C171" s="233"/>
      <c r="D171" s="234" t="s">
        <v>122</v>
      </c>
      <c r="E171" s="235" t="s">
        <v>19</v>
      </c>
      <c r="F171" s="236" t="s">
        <v>277</v>
      </c>
      <c r="G171" s="233"/>
      <c r="H171" s="237">
        <v>49</v>
      </c>
      <c r="I171" s="238"/>
      <c r="J171" s="233"/>
      <c r="K171" s="233"/>
      <c r="L171" s="239"/>
      <c r="M171" s="240"/>
      <c r="N171" s="241"/>
      <c r="O171" s="241"/>
      <c r="P171" s="241"/>
      <c r="Q171" s="241"/>
      <c r="R171" s="241"/>
      <c r="S171" s="241"/>
      <c r="T171" s="24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3" t="s">
        <v>122</v>
      </c>
      <c r="AU171" s="243" t="s">
        <v>78</v>
      </c>
      <c r="AV171" s="13" t="s">
        <v>78</v>
      </c>
      <c r="AW171" s="13" t="s">
        <v>31</v>
      </c>
      <c r="AX171" s="13" t="s">
        <v>68</v>
      </c>
      <c r="AY171" s="243" t="s">
        <v>112</v>
      </c>
    </row>
    <row r="172" s="14" customFormat="1">
      <c r="A172" s="14"/>
      <c r="B172" s="251"/>
      <c r="C172" s="252"/>
      <c r="D172" s="234" t="s">
        <v>122</v>
      </c>
      <c r="E172" s="253" t="s">
        <v>19</v>
      </c>
      <c r="F172" s="254" t="s">
        <v>187</v>
      </c>
      <c r="G172" s="252"/>
      <c r="H172" s="255">
        <v>229</v>
      </c>
      <c r="I172" s="256"/>
      <c r="J172" s="252"/>
      <c r="K172" s="252"/>
      <c r="L172" s="257"/>
      <c r="M172" s="258"/>
      <c r="N172" s="259"/>
      <c r="O172" s="259"/>
      <c r="P172" s="259"/>
      <c r="Q172" s="259"/>
      <c r="R172" s="259"/>
      <c r="S172" s="259"/>
      <c r="T172" s="260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1" t="s">
        <v>122</v>
      </c>
      <c r="AU172" s="261" t="s">
        <v>78</v>
      </c>
      <c r="AV172" s="14" t="s">
        <v>135</v>
      </c>
      <c r="AW172" s="14" t="s">
        <v>31</v>
      </c>
      <c r="AX172" s="14" t="s">
        <v>76</v>
      </c>
      <c r="AY172" s="261" t="s">
        <v>112</v>
      </c>
    </row>
    <row r="173" s="2" customFormat="1" ht="72" customHeight="1">
      <c r="A173" s="39"/>
      <c r="B173" s="40"/>
      <c r="C173" s="219" t="s">
        <v>296</v>
      </c>
      <c r="D173" s="219" t="s">
        <v>115</v>
      </c>
      <c r="E173" s="220" t="s">
        <v>297</v>
      </c>
      <c r="F173" s="221" t="s">
        <v>298</v>
      </c>
      <c r="G173" s="222" t="s">
        <v>183</v>
      </c>
      <c r="H173" s="223">
        <v>229</v>
      </c>
      <c r="I173" s="224"/>
      <c r="J173" s="225">
        <f>ROUND(I173*H173,2)</f>
        <v>0</v>
      </c>
      <c r="K173" s="221" t="s">
        <v>119</v>
      </c>
      <c r="L173" s="45"/>
      <c r="M173" s="226" t="s">
        <v>19</v>
      </c>
      <c r="N173" s="227" t="s">
        <v>39</v>
      </c>
      <c r="O173" s="85"/>
      <c r="P173" s="228">
        <f>O173*H173</f>
        <v>0</v>
      </c>
      <c r="Q173" s="228">
        <v>0.10362</v>
      </c>
      <c r="R173" s="228">
        <f>Q173*H173</f>
        <v>23.72898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135</v>
      </c>
      <c r="AT173" s="230" t="s">
        <v>115</v>
      </c>
      <c r="AU173" s="230" t="s">
        <v>78</v>
      </c>
      <c r="AY173" s="18" t="s">
        <v>112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76</v>
      </c>
      <c r="BK173" s="231">
        <f>ROUND(I173*H173,2)</f>
        <v>0</v>
      </c>
      <c r="BL173" s="18" t="s">
        <v>135</v>
      </c>
      <c r="BM173" s="230" t="s">
        <v>299</v>
      </c>
    </row>
    <row r="174" s="13" customFormat="1">
      <c r="A174" s="13"/>
      <c r="B174" s="232"/>
      <c r="C174" s="233"/>
      <c r="D174" s="234" t="s">
        <v>122</v>
      </c>
      <c r="E174" s="235" t="s">
        <v>19</v>
      </c>
      <c r="F174" s="236" t="s">
        <v>276</v>
      </c>
      <c r="G174" s="233"/>
      <c r="H174" s="237">
        <v>180</v>
      </c>
      <c r="I174" s="238"/>
      <c r="J174" s="233"/>
      <c r="K174" s="233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122</v>
      </c>
      <c r="AU174" s="243" t="s">
        <v>78</v>
      </c>
      <c r="AV174" s="13" t="s">
        <v>78</v>
      </c>
      <c r="AW174" s="13" t="s">
        <v>31</v>
      </c>
      <c r="AX174" s="13" t="s">
        <v>68</v>
      </c>
      <c r="AY174" s="243" t="s">
        <v>112</v>
      </c>
    </row>
    <row r="175" s="13" customFormat="1">
      <c r="A175" s="13"/>
      <c r="B175" s="232"/>
      <c r="C175" s="233"/>
      <c r="D175" s="234" t="s">
        <v>122</v>
      </c>
      <c r="E175" s="235" t="s">
        <v>19</v>
      </c>
      <c r="F175" s="236" t="s">
        <v>277</v>
      </c>
      <c r="G175" s="233"/>
      <c r="H175" s="237">
        <v>49</v>
      </c>
      <c r="I175" s="238"/>
      <c r="J175" s="233"/>
      <c r="K175" s="233"/>
      <c r="L175" s="239"/>
      <c r="M175" s="240"/>
      <c r="N175" s="241"/>
      <c r="O175" s="241"/>
      <c r="P175" s="241"/>
      <c r="Q175" s="241"/>
      <c r="R175" s="241"/>
      <c r="S175" s="241"/>
      <c r="T175" s="24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3" t="s">
        <v>122</v>
      </c>
      <c r="AU175" s="243" t="s">
        <v>78</v>
      </c>
      <c r="AV175" s="13" t="s">
        <v>78</v>
      </c>
      <c r="AW175" s="13" t="s">
        <v>31</v>
      </c>
      <c r="AX175" s="13" t="s">
        <v>68</v>
      </c>
      <c r="AY175" s="243" t="s">
        <v>112</v>
      </c>
    </row>
    <row r="176" s="14" customFormat="1">
      <c r="A176" s="14"/>
      <c r="B176" s="251"/>
      <c r="C176" s="252"/>
      <c r="D176" s="234" t="s">
        <v>122</v>
      </c>
      <c r="E176" s="253" t="s">
        <v>19</v>
      </c>
      <c r="F176" s="254" t="s">
        <v>187</v>
      </c>
      <c r="G176" s="252"/>
      <c r="H176" s="255">
        <v>229</v>
      </c>
      <c r="I176" s="256"/>
      <c r="J176" s="252"/>
      <c r="K176" s="252"/>
      <c r="L176" s="257"/>
      <c r="M176" s="258"/>
      <c r="N176" s="259"/>
      <c r="O176" s="259"/>
      <c r="P176" s="259"/>
      <c r="Q176" s="259"/>
      <c r="R176" s="259"/>
      <c r="S176" s="259"/>
      <c r="T176" s="260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1" t="s">
        <v>122</v>
      </c>
      <c r="AU176" s="261" t="s">
        <v>78</v>
      </c>
      <c r="AV176" s="14" t="s">
        <v>135</v>
      </c>
      <c r="AW176" s="14" t="s">
        <v>31</v>
      </c>
      <c r="AX176" s="14" t="s">
        <v>76</v>
      </c>
      <c r="AY176" s="261" t="s">
        <v>112</v>
      </c>
    </row>
    <row r="177" s="2" customFormat="1" ht="16.5" customHeight="1">
      <c r="A177" s="39"/>
      <c r="B177" s="40"/>
      <c r="C177" s="262" t="s">
        <v>300</v>
      </c>
      <c r="D177" s="262" t="s">
        <v>247</v>
      </c>
      <c r="E177" s="263" t="s">
        <v>301</v>
      </c>
      <c r="F177" s="264" t="s">
        <v>302</v>
      </c>
      <c r="G177" s="265" t="s">
        <v>183</v>
      </c>
      <c r="H177" s="266">
        <v>180</v>
      </c>
      <c r="I177" s="267"/>
      <c r="J177" s="268">
        <f>ROUND(I177*H177,2)</f>
        <v>0</v>
      </c>
      <c r="K177" s="264" t="s">
        <v>119</v>
      </c>
      <c r="L177" s="269"/>
      <c r="M177" s="270" t="s">
        <v>19</v>
      </c>
      <c r="N177" s="271" t="s">
        <v>39</v>
      </c>
      <c r="O177" s="85"/>
      <c r="P177" s="228">
        <f>O177*H177</f>
        <v>0</v>
      </c>
      <c r="Q177" s="228">
        <v>0.152</v>
      </c>
      <c r="R177" s="228">
        <f>Q177*H177</f>
        <v>27.359999999999999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156</v>
      </c>
      <c r="AT177" s="230" t="s">
        <v>247</v>
      </c>
      <c r="AU177" s="230" t="s">
        <v>78</v>
      </c>
      <c r="AY177" s="18" t="s">
        <v>112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76</v>
      </c>
      <c r="BK177" s="231">
        <f>ROUND(I177*H177,2)</f>
        <v>0</v>
      </c>
      <c r="BL177" s="18" t="s">
        <v>135</v>
      </c>
      <c r="BM177" s="230" t="s">
        <v>303</v>
      </c>
    </row>
    <row r="178" s="13" customFormat="1">
      <c r="A178" s="13"/>
      <c r="B178" s="232"/>
      <c r="C178" s="233"/>
      <c r="D178" s="234" t="s">
        <v>122</v>
      </c>
      <c r="E178" s="235" t="s">
        <v>19</v>
      </c>
      <c r="F178" s="236" t="s">
        <v>276</v>
      </c>
      <c r="G178" s="233"/>
      <c r="H178" s="237">
        <v>180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122</v>
      </c>
      <c r="AU178" s="243" t="s">
        <v>78</v>
      </c>
      <c r="AV178" s="13" t="s">
        <v>78</v>
      </c>
      <c r="AW178" s="13" t="s">
        <v>31</v>
      </c>
      <c r="AX178" s="13" t="s">
        <v>76</v>
      </c>
      <c r="AY178" s="243" t="s">
        <v>112</v>
      </c>
    </row>
    <row r="179" s="2" customFormat="1" ht="24" customHeight="1">
      <c r="A179" s="39"/>
      <c r="B179" s="40"/>
      <c r="C179" s="262" t="s">
        <v>304</v>
      </c>
      <c r="D179" s="262" t="s">
        <v>247</v>
      </c>
      <c r="E179" s="263" t="s">
        <v>305</v>
      </c>
      <c r="F179" s="264" t="s">
        <v>306</v>
      </c>
      <c r="G179" s="265" t="s">
        <v>183</v>
      </c>
      <c r="H179" s="266">
        <v>49</v>
      </c>
      <c r="I179" s="267"/>
      <c r="J179" s="268">
        <f>ROUND(I179*H179,2)</f>
        <v>0</v>
      </c>
      <c r="K179" s="264" t="s">
        <v>119</v>
      </c>
      <c r="L179" s="269"/>
      <c r="M179" s="270" t="s">
        <v>19</v>
      </c>
      <c r="N179" s="271" t="s">
        <v>39</v>
      </c>
      <c r="O179" s="85"/>
      <c r="P179" s="228">
        <f>O179*H179</f>
        <v>0</v>
      </c>
      <c r="Q179" s="228">
        <v>0.13100000000000001</v>
      </c>
      <c r="R179" s="228">
        <f>Q179*H179</f>
        <v>6.4190000000000005</v>
      </c>
      <c r="S179" s="228">
        <v>0</v>
      </c>
      <c r="T179" s="229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30" t="s">
        <v>156</v>
      </c>
      <c r="AT179" s="230" t="s">
        <v>247</v>
      </c>
      <c r="AU179" s="230" t="s">
        <v>78</v>
      </c>
      <c r="AY179" s="18" t="s">
        <v>112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8" t="s">
        <v>76</v>
      </c>
      <c r="BK179" s="231">
        <f>ROUND(I179*H179,2)</f>
        <v>0</v>
      </c>
      <c r="BL179" s="18" t="s">
        <v>135</v>
      </c>
      <c r="BM179" s="230" t="s">
        <v>307</v>
      </c>
    </row>
    <row r="180" s="13" customFormat="1">
      <c r="A180" s="13"/>
      <c r="B180" s="232"/>
      <c r="C180" s="233"/>
      <c r="D180" s="234" t="s">
        <v>122</v>
      </c>
      <c r="E180" s="235" t="s">
        <v>19</v>
      </c>
      <c r="F180" s="236" t="s">
        <v>277</v>
      </c>
      <c r="G180" s="233"/>
      <c r="H180" s="237">
        <v>49</v>
      </c>
      <c r="I180" s="238"/>
      <c r="J180" s="233"/>
      <c r="K180" s="233"/>
      <c r="L180" s="239"/>
      <c r="M180" s="240"/>
      <c r="N180" s="241"/>
      <c r="O180" s="241"/>
      <c r="P180" s="241"/>
      <c r="Q180" s="241"/>
      <c r="R180" s="241"/>
      <c r="S180" s="241"/>
      <c r="T180" s="24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3" t="s">
        <v>122</v>
      </c>
      <c r="AU180" s="243" t="s">
        <v>78</v>
      </c>
      <c r="AV180" s="13" t="s">
        <v>78</v>
      </c>
      <c r="AW180" s="13" t="s">
        <v>31</v>
      </c>
      <c r="AX180" s="13" t="s">
        <v>76</v>
      </c>
      <c r="AY180" s="243" t="s">
        <v>112</v>
      </c>
    </row>
    <row r="181" s="2" customFormat="1" ht="24" customHeight="1">
      <c r="A181" s="39"/>
      <c r="B181" s="40"/>
      <c r="C181" s="219" t="s">
        <v>308</v>
      </c>
      <c r="D181" s="219" t="s">
        <v>115</v>
      </c>
      <c r="E181" s="220" t="s">
        <v>309</v>
      </c>
      <c r="F181" s="221" t="s">
        <v>310</v>
      </c>
      <c r="G181" s="222" t="s">
        <v>183</v>
      </c>
      <c r="H181" s="223">
        <v>1630</v>
      </c>
      <c r="I181" s="224"/>
      <c r="J181" s="225">
        <f>ROUND(I181*H181,2)</f>
        <v>0</v>
      </c>
      <c r="K181" s="221" t="s">
        <v>19</v>
      </c>
      <c r="L181" s="45"/>
      <c r="M181" s="226" t="s">
        <v>19</v>
      </c>
      <c r="N181" s="227" t="s">
        <v>39</v>
      </c>
      <c r="O181" s="85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135</v>
      </c>
      <c r="AT181" s="230" t="s">
        <v>115</v>
      </c>
      <c r="AU181" s="230" t="s">
        <v>78</v>
      </c>
      <c r="AY181" s="18" t="s">
        <v>112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76</v>
      </c>
      <c r="BK181" s="231">
        <f>ROUND(I181*H181,2)</f>
        <v>0</v>
      </c>
      <c r="BL181" s="18" t="s">
        <v>135</v>
      </c>
      <c r="BM181" s="230" t="s">
        <v>311</v>
      </c>
    </row>
    <row r="182" s="13" customFormat="1">
      <c r="A182" s="13"/>
      <c r="B182" s="232"/>
      <c r="C182" s="233"/>
      <c r="D182" s="234" t="s">
        <v>122</v>
      </c>
      <c r="E182" s="235" t="s">
        <v>19</v>
      </c>
      <c r="F182" s="236" t="s">
        <v>278</v>
      </c>
      <c r="G182" s="233"/>
      <c r="H182" s="237">
        <v>1212</v>
      </c>
      <c r="I182" s="238"/>
      <c r="J182" s="233"/>
      <c r="K182" s="233"/>
      <c r="L182" s="239"/>
      <c r="M182" s="240"/>
      <c r="N182" s="241"/>
      <c r="O182" s="241"/>
      <c r="P182" s="241"/>
      <c r="Q182" s="241"/>
      <c r="R182" s="241"/>
      <c r="S182" s="241"/>
      <c r="T182" s="24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3" t="s">
        <v>122</v>
      </c>
      <c r="AU182" s="243" t="s">
        <v>78</v>
      </c>
      <c r="AV182" s="13" t="s">
        <v>78</v>
      </c>
      <c r="AW182" s="13" t="s">
        <v>31</v>
      </c>
      <c r="AX182" s="13" t="s">
        <v>68</v>
      </c>
      <c r="AY182" s="243" t="s">
        <v>112</v>
      </c>
    </row>
    <row r="183" s="13" customFormat="1">
      <c r="A183" s="13"/>
      <c r="B183" s="232"/>
      <c r="C183" s="233"/>
      <c r="D183" s="234" t="s">
        <v>122</v>
      </c>
      <c r="E183" s="235" t="s">
        <v>19</v>
      </c>
      <c r="F183" s="236" t="s">
        <v>279</v>
      </c>
      <c r="G183" s="233"/>
      <c r="H183" s="237">
        <v>418</v>
      </c>
      <c r="I183" s="238"/>
      <c r="J183" s="233"/>
      <c r="K183" s="233"/>
      <c r="L183" s="239"/>
      <c r="M183" s="240"/>
      <c r="N183" s="241"/>
      <c r="O183" s="241"/>
      <c r="P183" s="241"/>
      <c r="Q183" s="241"/>
      <c r="R183" s="241"/>
      <c r="S183" s="241"/>
      <c r="T183" s="24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3" t="s">
        <v>122</v>
      </c>
      <c r="AU183" s="243" t="s">
        <v>78</v>
      </c>
      <c r="AV183" s="13" t="s">
        <v>78</v>
      </c>
      <c r="AW183" s="13" t="s">
        <v>31</v>
      </c>
      <c r="AX183" s="13" t="s">
        <v>68</v>
      </c>
      <c r="AY183" s="243" t="s">
        <v>112</v>
      </c>
    </row>
    <row r="184" s="14" customFormat="1">
      <c r="A184" s="14"/>
      <c r="B184" s="251"/>
      <c r="C184" s="252"/>
      <c r="D184" s="234" t="s">
        <v>122</v>
      </c>
      <c r="E184" s="253" t="s">
        <v>19</v>
      </c>
      <c r="F184" s="254" t="s">
        <v>187</v>
      </c>
      <c r="G184" s="252"/>
      <c r="H184" s="255">
        <v>1630</v>
      </c>
      <c r="I184" s="256"/>
      <c r="J184" s="252"/>
      <c r="K184" s="252"/>
      <c r="L184" s="257"/>
      <c r="M184" s="258"/>
      <c r="N184" s="259"/>
      <c r="O184" s="259"/>
      <c r="P184" s="259"/>
      <c r="Q184" s="259"/>
      <c r="R184" s="259"/>
      <c r="S184" s="259"/>
      <c r="T184" s="260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1" t="s">
        <v>122</v>
      </c>
      <c r="AU184" s="261" t="s">
        <v>78</v>
      </c>
      <c r="AV184" s="14" t="s">
        <v>135</v>
      </c>
      <c r="AW184" s="14" t="s">
        <v>31</v>
      </c>
      <c r="AX184" s="14" t="s">
        <v>76</v>
      </c>
      <c r="AY184" s="261" t="s">
        <v>112</v>
      </c>
    </row>
    <row r="185" s="2" customFormat="1" ht="36" customHeight="1">
      <c r="A185" s="39"/>
      <c r="B185" s="40"/>
      <c r="C185" s="219" t="s">
        <v>312</v>
      </c>
      <c r="D185" s="219" t="s">
        <v>115</v>
      </c>
      <c r="E185" s="220" t="s">
        <v>313</v>
      </c>
      <c r="F185" s="221" t="s">
        <v>314</v>
      </c>
      <c r="G185" s="222" t="s">
        <v>183</v>
      </c>
      <c r="H185" s="223">
        <v>1630</v>
      </c>
      <c r="I185" s="224"/>
      <c r="J185" s="225">
        <f>ROUND(I185*H185,2)</f>
        <v>0</v>
      </c>
      <c r="K185" s="221" t="s">
        <v>119</v>
      </c>
      <c r="L185" s="45"/>
      <c r="M185" s="226" t="s">
        <v>19</v>
      </c>
      <c r="N185" s="227" t="s">
        <v>39</v>
      </c>
      <c r="O185" s="85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135</v>
      </c>
      <c r="AT185" s="230" t="s">
        <v>115</v>
      </c>
      <c r="AU185" s="230" t="s">
        <v>78</v>
      </c>
      <c r="AY185" s="18" t="s">
        <v>112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76</v>
      </c>
      <c r="BK185" s="231">
        <f>ROUND(I185*H185,2)</f>
        <v>0</v>
      </c>
      <c r="BL185" s="18" t="s">
        <v>135</v>
      </c>
      <c r="BM185" s="230" t="s">
        <v>315</v>
      </c>
    </row>
    <row r="186" s="13" customFormat="1">
      <c r="A186" s="13"/>
      <c r="B186" s="232"/>
      <c r="C186" s="233"/>
      <c r="D186" s="234" t="s">
        <v>122</v>
      </c>
      <c r="E186" s="235" t="s">
        <v>19</v>
      </c>
      <c r="F186" s="236" t="s">
        <v>278</v>
      </c>
      <c r="G186" s="233"/>
      <c r="H186" s="237">
        <v>1212</v>
      </c>
      <c r="I186" s="238"/>
      <c r="J186" s="233"/>
      <c r="K186" s="233"/>
      <c r="L186" s="239"/>
      <c r="M186" s="240"/>
      <c r="N186" s="241"/>
      <c r="O186" s="241"/>
      <c r="P186" s="241"/>
      <c r="Q186" s="241"/>
      <c r="R186" s="241"/>
      <c r="S186" s="241"/>
      <c r="T186" s="24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3" t="s">
        <v>122</v>
      </c>
      <c r="AU186" s="243" t="s">
        <v>78</v>
      </c>
      <c r="AV186" s="13" t="s">
        <v>78</v>
      </c>
      <c r="AW186" s="13" t="s">
        <v>31</v>
      </c>
      <c r="AX186" s="13" t="s">
        <v>68</v>
      </c>
      <c r="AY186" s="243" t="s">
        <v>112</v>
      </c>
    </row>
    <row r="187" s="13" customFormat="1">
      <c r="A187" s="13"/>
      <c r="B187" s="232"/>
      <c r="C187" s="233"/>
      <c r="D187" s="234" t="s">
        <v>122</v>
      </c>
      <c r="E187" s="235" t="s">
        <v>19</v>
      </c>
      <c r="F187" s="236" t="s">
        <v>279</v>
      </c>
      <c r="G187" s="233"/>
      <c r="H187" s="237">
        <v>418</v>
      </c>
      <c r="I187" s="238"/>
      <c r="J187" s="233"/>
      <c r="K187" s="233"/>
      <c r="L187" s="239"/>
      <c r="M187" s="240"/>
      <c r="N187" s="241"/>
      <c r="O187" s="241"/>
      <c r="P187" s="241"/>
      <c r="Q187" s="241"/>
      <c r="R187" s="241"/>
      <c r="S187" s="241"/>
      <c r="T187" s="24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3" t="s">
        <v>122</v>
      </c>
      <c r="AU187" s="243" t="s">
        <v>78</v>
      </c>
      <c r="AV187" s="13" t="s">
        <v>78</v>
      </c>
      <c r="AW187" s="13" t="s">
        <v>31</v>
      </c>
      <c r="AX187" s="13" t="s">
        <v>68</v>
      </c>
      <c r="AY187" s="243" t="s">
        <v>112</v>
      </c>
    </row>
    <row r="188" s="14" customFormat="1">
      <c r="A188" s="14"/>
      <c r="B188" s="251"/>
      <c r="C188" s="252"/>
      <c r="D188" s="234" t="s">
        <v>122</v>
      </c>
      <c r="E188" s="253" t="s">
        <v>19</v>
      </c>
      <c r="F188" s="254" t="s">
        <v>187</v>
      </c>
      <c r="G188" s="252"/>
      <c r="H188" s="255">
        <v>1630</v>
      </c>
      <c r="I188" s="256"/>
      <c r="J188" s="252"/>
      <c r="K188" s="252"/>
      <c r="L188" s="257"/>
      <c r="M188" s="258"/>
      <c r="N188" s="259"/>
      <c r="O188" s="259"/>
      <c r="P188" s="259"/>
      <c r="Q188" s="259"/>
      <c r="R188" s="259"/>
      <c r="S188" s="259"/>
      <c r="T188" s="260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61" t="s">
        <v>122</v>
      </c>
      <c r="AU188" s="261" t="s">
        <v>78</v>
      </c>
      <c r="AV188" s="14" t="s">
        <v>135</v>
      </c>
      <c r="AW188" s="14" t="s">
        <v>31</v>
      </c>
      <c r="AX188" s="14" t="s">
        <v>76</v>
      </c>
      <c r="AY188" s="261" t="s">
        <v>112</v>
      </c>
    </row>
    <row r="189" s="2" customFormat="1" ht="16.5" customHeight="1">
      <c r="A189" s="39"/>
      <c r="B189" s="40"/>
      <c r="C189" s="262" t="s">
        <v>316</v>
      </c>
      <c r="D189" s="262" t="s">
        <v>247</v>
      </c>
      <c r="E189" s="263" t="s">
        <v>317</v>
      </c>
      <c r="F189" s="264" t="s">
        <v>318</v>
      </c>
      <c r="G189" s="265" t="s">
        <v>218</v>
      </c>
      <c r="H189" s="266">
        <v>10.75</v>
      </c>
      <c r="I189" s="267"/>
      <c r="J189" s="268">
        <f>ROUND(I189*H189,2)</f>
        <v>0</v>
      </c>
      <c r="K189" s="264" t="s">
        <v>119</v>
      </c>
      <c r="L189" s="269"/>
      <c r="M189" s="270" t="s">
        <v>19</v>
      </c>
      <c r="N189" s="271" t="s">
        <v>39</v>
      </c>
      <c r="O189" s="85"/>
      <c r="P189" s="228">
        <f>O189*H189</f>
        <v>0</v>
      </c>
      <c r="Q189" s="228">
        <v>2.4289999999999998</v>
      </c>
      <c r="R189" s="228">
        <f>Q189*H189</f>
        <v>26.111749999999997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156</v>
      </c>
      <c r="AT189" s="230" t="s">
        <v>247</v>
      </c>
      <c r="AU189" s="230" t="s">
        <v>78</v>
      </c>
      <c r="AY189" s="18" t="s">
        <v>112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76</v>
      </c>
      <c r="BK189" s="231">
        <f>ROUND(I189*H189,2)</f>
        <v>0</v>
      </c>
      <c r="BL189" s="18" t="s">
        <v>135</v>
      </c>
      <c r="BM189" s="230" t="s">
        <v>319</v>
      </c>
    </row>
    <row r="190" s="13" customFormat="1">
      <c r="A190" s="13"/>
      <c r="B190" s="232"/>
      <c r="C190" s="233"/>
      <c r="D190" s="234" t="s">
        <v>122</v>
      </c>
      <c r="E190" s="235" t="s">
        <v>19</v>
      </c>
      <c r="F190" s="236" t="s">
        <v>320</v>
      </c>
      <c r="G190" s="233"/>
      <c r="H190" s="237">
        <v>10.75</v>
      </c>
      <c r="I190" s="238"/>
      <c r="J190" s="233"/>
      <c r="K190" s="233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122</v>
      </c>
      <c r="AU190" s="243" t="s">
        <v>78</v>
      </c>
      <c r="AV190" s="13" t="s">
        <v>78</v>
      </c>
      <c r="AW190" s="13" t="s">
        <v>31</v>
      </c>
      <c r="AX190" s="13" t="s">
        <v>76</v>
      </c>
      <c r="AY190" s="243" t="s">
        <v>112</v>
      </c>
    </row>
    <row r="191" s="2" customFormat="1" ht="24" customHeight="1">
      <c r="A191" s="39"/>
      <c r="B191" s="40"/>
      <c r="C191" s="219" t="s">
        <v>321</v>
      </c>
      <c r="D191" s="219" t="s">
        <v>115</v>
      </c>
      <c r="E191" s="220" t="s">
        <v>322</v>
      </c>
      <c r="F191" s="221" t="s">
        <v>323</v>
      </c>
      <c r="G191" s="222" t="s">
        <v>183</v>
      </c>
      <c r="H191" s="223">
        <v>1630</v>
      </c>
      <c r="I191" s="224"/>
      <c r="J191" s="225">
        <f>ROUND(I191*H191,2)</f>
        <v>0</v>
      </c>
      <c r="K191" s="221" t="s">
        <v>119</v>
      </c>
      <c r="L191" s="45"/>
      <c r="M191" s="226" t="s">
        <v>19</v>
      </c>
      <c r="N191" s="227" t="s">
        <v>39</v>
      </c>
      <c r="O191" s="85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135</v>
      </c>
      <c r="AT191" s="230" t="s">
        <v>115</v>
      </c>
      <c r="AU191" s="230" t="s">
        <v>78</v>
      </c>
      <c r="AY191" s="18" t="s">
        <v>112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76</v>
      </c>
      <c r="BK191" s="231">
        <f>ROUND(I191*H191,2)</f>
        <v>0</v>
      </c>
      <c r="BL191" s="18" t="s">
        <v>135</v>
      </c>
      <c r="BM191" s="230" t="s">
        <v>324</v>
      </c>
    </row>
    <row r="192" s="13" customFormat="1">
      <c r="A192" s="13"/>
      <c r="B192" s="232"/>
      <c r="C192" s="233"/>
      <c r="D192" s="234" t="s">
        <v>122</v>
      </c>
      <c r="E192" s="235" t="s">
        <v>19</v>
      </c>
      <c r="F192" s="236" t="s">
        <v>278</v>
      </c>
      <c r="G192" s="233"/>
      <c r="H192" s="237">
        <v>1212</v>
      </c>
      <c r="I192" s="238"/>
      <c r="J192" s="233"/>
      <c r="K192" s="233"/>
      <c r="L192" s="239"/>
      <c r="M192" s="240"/>
      <c r="N192" s="241"/>
      <c r="O192" s="241"/>
      <c r="P192" s="241"/>
      <c r="Q192" s="241"/>
      <c r="R192" s="241"/>
      <c r="S192" s="241"/>
      <c r="T192" s="24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3" t="s">
        <v>122</v>
      </c>
      <c r="AU192" s="243" t="s">
        <v>78</v>
      </c>
      <c r="AV192" s="13" t="s">
        <v>78</v>
      </c>
      <c r="AW192" s="13" t="s">
        <v>31</v>
      </c>
      <c r="AX192" s="13" t="s">
        <v>68</v>
      </c>
      <c r="AY192" s="243" t="s">
        <v>112</v>
      </c>
    </row>
    <row r="193" s="13" customFormat="1">
      <c r="A193" s="13"/>
      <c r="B193" s="232"/>
      <c r="C193" s="233"/>
      <c r="D193" s="234" t="s">
        <v>122</v>
      </c>
      <c r="E193" s="235" t="s">
        <v>19</v>
      </c>
      <c r="F193" s="236" t="s">
        <v>279</v>
      </c>
      <c r="G193" s="233"/>
      <c r="H193" s="237">
        <v>418</v>
      </c>
      <c r="I193" s="238"/>
      <c r="J193" s="233"/>
      <c r="K193" s="233"/>
      <c r="L193" s="239"/>
      <c r="M193" s="240"/>
      <c r="N193" s="241"/>
      <c r="O193" s="241"/>
      <c r="P193" s="241"/>
      <c r="Q193" s="241"/>
      <c r="R193" s="241"/>
      <c r="S193" s="241"/>
      <c r="T193" s="24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3" t="s">
        <v>122</v>
      </c>
      <c r="AU193" s="243" t="s">
        <v>78</v>
      </c>
      <c r="AV193" s="13" t="s">
        <v>78</v>
      </c>
      <c r="AW193" s="13" t="s">
        <v>31</v>
      </c>
      <c r="AX193" s="13" t="s">
        <v>68</v>
      </c>
      <c r="AY193" s="243" t="s">
        <v>112</v>
      </c>
    </row>
    <row r="194" s="14" customFormat="1">
      <c r="A194" s="14"/>
      <c r="B194" s="251"/>
      <c r="C194" s="252"/>
      <c r="D194" s="234" t="s">
        <v>122</v>
      </c>
      <c r="E194" s="253" t="s">
        <v>19</v>
      </c>
      <c r="F194" s="254" t="s">
        <v>187</v>
      </c>
      <c r="G194" s="252"/>
      <c r="H194" s="255">
        <v>1630</v>
      </c>
      <c r="I194" s="256"/>
      <c r="J194" s="252"/>
      <c r="K194" s="252"/>
      <c r="L194" s="257"/>
      <c r="M194" s="258"/>
      <c r="N194" s="259"/>
      <c r="O194" s="259"/>
      <c r="P194" s="259"/>
      <c r="Q194" s="259"/>
      <c r="R194" s="259"/>
      <c r="S194" s="259"/>
      <c r="T194" s="260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1" t="s">
        <v>122</v>
      </c>
      <c r="AU194" s="261" t="s">
        <v>78</v>
      </c>
      <c r="AV194" s="14" t="s">
        <v>135</v>
      </c>
      <c r="AW194" s="14" t="s">
        <v>31</v>
      </c>
      <c r="AX194" s="14" t="s">
        <v>76</v>
      </c>
      <c r="AY194" s="261" t="s">
        <v>112</v>
      </c>
    </row>
    <row r="195" s="2" customFormat="1" ht="36" customHeight="1">
      <c r="A195" s="39"/>
      <c r="B195" s="40"/>
      <c r="C195" s="219" t="s">
        <v>325</v>
      </c>
      <c r="D195" s="219" t="s">
        <v>115</v>
      </c>
      <c r="E195" s="220" t="s">
        <v>326</v>
      </c>
      <c r="F195" s="221" t="s">
        <v>327</v>
      </c>
      <c r="G195" s="222" t="s">
        <v>183</v>
      </c>
      <c r="H195" s="223">
        <v>1630</v>
      </c>
      <c r="I195" s="224"/>
      <c r="J195" s="225">
        <f>ROUND(I195*H195,2)</f>
        <v>0</v>
      </c>
      <c r="K195" s="221" t="s">
        <v>119</v>
      </c>
      <c r="L195" s="45"/>
      <c r="M195" s="226" t="s">
        <v>19</v>
      </c>
      <c r="N195" s="227" t="s">
        <v>39</v>
      </c>
      <c r="O195" s="85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135</v>
      </c>
      <c r="AT195" s="230" t="s">
        <v>115</v>
      </c>
      <c r="AU195" s="230" t="s">
        <v>78</v>
      </c>
      <c r="AY195" s="18" t="s">
        <v>112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76</v>
      </c>
      <c r="BK195" s="231">
        <f>ROUND(I195*H195,2)</f>
        <v>0</v>
      </c>
      <c r="BL195" s="18" t="s">
        <v>135</v>
      </c>
      <c r="BM195" s="230" t="s">
        <v>328</v>
      </c>
    </row>
    <row r="196" s="13" customFormat="1">
      <c r="A196" s="13"/>
      <c r="B196" s="232"/>
      <c r="C196" s="233"/>
      <c r="D196" s="234" t="s">
        <v>122</v>
      </c>
      <c r="E196" s="235" t="s">
        <v>19</v>
      </c>
      <c r="F196" s="236" t="s">
        <v>278</v>
      </c>
      <c r="G196" s="233"/>
      <c r="H196" s="237">
        <v>1212</v>
      </c>
      <c r="I196" s="238"/>
      <c r="J196" s="233"/>
      <c r="K196" s="233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122</v>
      </c>
      <c r="AU196" s="243" t="s">
        <v>78</v>
      </c>
      <c r="AV196" s="13" t="s">
        <v>78</v>
      </c>
      <c r="AW196" s="13" t="s">
        <v>31</v>
      </c>
      <c r="AX196" s="13" t="s">
        <v>68</v>
      </c>
      <c r="AY196" s="243" t="s">
        <v>112</v>
      </c>
    </row>
    <row r="197" s="13" customFormat="1">
      <c r="A197" s="13"/>
      <c r="B197" s="232"/>
      <c r="C197" s="233"/>
      <c r="D197" s="234" t="s">
        <v>122</v>
      </c>
      <c r="E197" s="235" t="s">
        <v>19</v>
      </c>
      <c r="F197" s="236" t="s">
        <v>279</v>
      </c>
      <c r="G197" s="233"/>
      <c r="H197" s="237">
        <v>418</v>
      </c>
      <c r="I197" s="238"/>
      <c r="J197" s="233"/>
      <c r="K197" s="233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122</v>
      </c>
      <c r="AU197" s="243" t="s">
        <v>78</v>
      </c>
      <c r="AV197" s="13" t="s">
        <v>78</v>
      </c>
      <c r="AW197" s="13" t="s">
        <v>31</v>
      </c>
      <c r="AX197" s="13" t="s">
        <v>68</v>
      </c>
      <c r="AY197" s="243" t="s">
        <v>112</v>
      </c>
    </row>
    <row r="198" s="14" customFormat="1">
      <c r="A198" s="14"/>
      <c r="B198" s="251"/>
      <c r="C198" s="252"/>
      <c r="D198" s="234" t="s">
        <v>122</v>
      </c>
      <c r="E198" s="253" t="s">
        <v>19</v>
      </c>
      <c r="F198" s="254" t="s">
        <v>187</v>
      </c>
      <c r="G198" s="252"/>
      <c r="H198" s="255">
        <v>1630</v>
      </c>
      <c r="I198" s="256"/>
      <c r="J198" s="252"/>
      <c r="K198" s="252"/>
      <c r="L198" s="257"/>
      <c r="M198" s="258"/>
      <c r="N198" s="259"/>
      <c r="O198" s="259"/>
      <c r="P198" s="259"/>
      <c r="Q198" s="259"/>
      <c r="R198" s="259"/>
      <c r="S198" s="259"/>
      <c r="T198" s="260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61" t="s">
        <v>122</v>
      </c>
      <c r="AU198" s="261" t="s">
        <v>78</v>
      </c>
      <c r="AV198" s="14" t="s">
        <v>135</v>
      </c>
      <c r="AW198" s="14" t="s">
        <v>31</v>
      </c>
      <c r="AX198" s="14" t="s">
        <v>76</v>
      </c>
      <c r="AY198" s="261" t="s">
        <v>112</v>
      </c>
    </row>
    <row r="199" s="2" customFormat="1" ht="24" customHeight="1">
      <c r="A199" s="39"/>
      <c r="B199" s="40"/>
      <c r="C199" s="219" t="s">
        <v>329</v>
      </c>
      <c r="D199" s="219" t="s">
        <v>115</v>
      </c>
      <c r="E199" s="220" t="s">
        <v>330</v>
      </c>
      <c r="F199" s="221" t="s">
        <v>331</v>
      </c>
      <c r="G199" s="222" t="s">
        <v>183</v>
      </c>
      <c r="H199" s="223">
        <v>1673</v>
      </c>
      <c r="I199" s="224"/>
      <c r="J199" s="225">
        <f>ROUND(I199*H199,2)</f>
        <v>0</v>
      </c>
      <c r="K199" s="221" t="s">
        <v>119</v>
      </c>
      <c r="L199" s="45"/>
      <c r="M199" s="226" t="s">
        <v>19</v>
      </c>
      <c r="N199" s="227" t="s">
        <v>39</v>
      </c>
      <c r="O199" s="85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135</v>
      </c>
      <c r="AT199" s="230" t="s">
        <v>115</v>
      </c>
      <c r="AU199" s="230" t="s">
        <v>78</v>
      </c>
      <c r="AY199" s="18" t="s">
        <v>112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76</v>
      </c>
      <c r="BK199" s="231">
        <f>ROUND(I199*H199,2)</f>
        <v>0</v>
      </c>
      <c r="BL199" s="18" t="s">
        <v>135</v>
      </c>
      <c r="BM199" s="230" t="s">
        <v>332</v>
      </c>
    </row>
    <row r="200" s="13" customFormat="1">
      <c r="A200" s="13"/>
      <c r="B200" s="232"/>
      <c r="C200" s="233"/>
      <c r="D200" s="234" t="s">
        <v>122</v>
      </c>
      <c r="E200" s="235" t="s">
        <v>19</v>
      </c>
      <c r="F200" s="236" t="s">
        <v>278</v>
      </c>
      <c r="G200" s="233"/>
      <c r="H200" s="237">
        <v>1212</v>
      </c>
      <c r="I200" s="238"/>
      <c r="J200" s="233"/>
      <c r="K200" s="233"/>
      <c r="L200" s="239"/>
      <c r="M200" s="240"/>
      <c r="N200" s="241"/>
      <c r="O200" s="241"/>
      <c r="P200" s="241"/>
      <c r="Q200" s="241"/>
      <c r="R200" s="241"/>
      <c r="S200" s="241"/>
      <c r="T200" s="242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3" t="s">
        <v>122</v>
      </c>
      <c r="AU200" s="243" t="s">
        <v>78</v>
      </c>
      <c r="AV200" s="13" t="s">
        <v>78</v>
      </c>
      <c r="AW200" s="13" t="s">
        <v>31</v>
      </c>
      <c r="AX200" s="13" t="s">
        <v>68</v>
      </c>
      <c r="AY200" s="243" t="s">
        <v>112</v>
      </c>
    </row>
    <row r="201" s="13" customFormat="1">
      <c r="A201" s="13"/>
      <c r="B201" s="232"/>
      <c r="C201" s="233"/>
      <c r="D201" s="234" t="s">
        <v>122</v>
      </c>
      <c r="E201" s="235" t="s">
        <v>19</v>
      </c>
      <c r="F201" s="236" t="s">
        <v>279</v>
      </c>
      <c r="G201" s="233"/>
      <c r="H201" s="237">
        <v>418</v>
      </c>
      <c r="I201" s="238"/>
      <c r="J201" s="233"/>
      <c r="K201" s="233"/>
      <c r="L201" s="239"/>
      <c r="M201" s="240"/>
      <c r="N201" s="241"/>
      <c r="O201" s="241"/>
      <c r="P201" s="241"/>
      <c r="Q201" s="241"/>
      <c r="R201" s="241"/>
      <c r="S201" s="241"/>
      <c r="T201" s="24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3" t="s">
        <v>122</v>
      </c>
      <c r="AU201" s="243" t="s">
        <v>78</v>
      </c>
      <c r="AV201" s="13" t="s">
        <v>78</v>
      </c>
      <c r="AW201" s="13" t="s">
        <v>31</v>
      </c>
      <c r="AX201" s="13" t="s">
        <v>68</v>
      </c>
      <c r="AY201" s="243" t="s">
        <v>112</v>
      </c>
    </row>
    <row r="202" s="13" customFormat="1">
      <c r="A202" s="13"/>
      <c r="B202" s="232"/>
      <c r="C202" s="233"/>
      <c r="D202" s="234" t="s">
        <v>122</v>
      </c>
      <c r="E202" s="235" t="s">
        <v>19</v>
      </c>
      <c r="F202" s="236" t="s">
        <v>333</v>
      </c>
      <c r="G202" s="233"/>
      <c r="H202" s="237">
        <v>43</v>
      </c>
      <c r="I202" s="238"/>
      <c r="J202" s="233"/>
      <c r="K202" s="233"/>
      <c r="L202" s="239"/>
      <c r="M202" s="240"/>
      <c r="N202" s="241"/>
      <c r="O202" s="241"/>
      <c r="P202" s="241"/>
      <c r="Q202" s="241"/>
      <c r="R202" s="241"/>
      <c r="S202" s="241"/>
      <c r="T202" s="242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3" t="s">
        <v>122</v>
      </c>
      <c r="AU202" s="243" t="s">
        <v>78</v>
      </c>
      <c r="AV202" s="13" t="s">
        <v>78</v>
      </c>
      <c r="AW202" s="13" t="s">
        <v>31</v>
      </c>
      <c r="AX202" s="13" t="s">
        <v>68</v>
      </c>
      <c r="AY202" s="243" t="s">
        <v>112</v>
      </c>
    </row>
    <row r="203" s="14" customFormat="1">
      <c r="A203" s="14"/>
      <c r="B203" s="251"/>
      <c r="C203" s="252"/>
      <c r="D203" s="234" t="s">
        <v>122</v>
      </c>
      <c r="E203" s="253" t="s">
        <v>19</v>
      </c>
      <c r="F203" s="254" t="s">
        <v>187</v>
      </c>
      <c r="G203" s="252"/>
      <c r="H203" s="255">
        <v>1673</v>
      </c>
      <c r="I203" s="256"/>
      <c r="J203" s="252"/>
      <c r="K203" s="252"/>
      <c r="L203" s="257"/>
      <c r="M203" s="258"/>
      <c r="N203" s="259"/>
      <c r="O203" s="259"/>
      <c r="P203" s="259"/>
      <c r="Q203" s="259"/>
      <c r="R203" s="259"/>
      <c r="S203" s="259"/>
      <c r="T203" s="260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61" t="s">
        <v>122</v>
      </c>
      <c r="AU203" s="261" t="s">
        <v>78</v>
      </c>
      <c r="AV203" s="14" t="s">
        <v>135</v>
      </c>
      <c r="AW203" s="14" t="s">
        <v>31</v>
      </c>
      <c r="AX203" s="14" t="s">
        <v>76</v>
      </c>
      <c r="AY203" s="261" t="s">
        <v>112</v>
      </c>
    </row>
    <row r="204" s="2" customFormat="1" ht="36" customHeight="1">
      <c r="A204" s="39"/>
      <c r="B204" s="40"/>
      <c r="C204" s="219" t="s">
        <v>334</v>
      </c>
      <c r="D204" s="219" t="s">
        <v>115</v>
      </c>
      <c r="E204" s="220" t="s">
        <v>335</v>
      </c>
      <c r="F204" s="221" t="s">
        <v>336</v>
      </c>
      <c r="G204" s="222" t="s">
        <v>183</v>
      </c>
      <c r="H204" s="223">
        <v>1673</v>
      </c>
      <c r="I204" s="224"/>
      <c r="J204" s="225">
        <f>ROUND(I204*H204,2)</f>
        <v>0</v>
      </c>
      <c r="K204" s="221" t="s">
        <v>119</v>
      </c>
      <c r="L204" s="45"/>
      <c r="M204" s="226" t="s">
        <v>19</v>
      </c>
      <c r="N204" s="227" t="s">
        <v>39</v>
      </c>
      <c r="O204" s="85"/>
      <c r="P204" s="228">
        <f>O204*H204</f>
        <v>0</v>
      </c>
      <c r="Q204" s="228">
        <v>0</v>
      </c>
      <c r="R204" s="228">
        <f>Q204*H204</f>
        <v>0</v>
      </c>
      <c r="S204" s="228">
        <v>0</v>
      </c>
      <c r="T204" s="229">
        <f>S204*H204</f>
        <v>0</v>
      </c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  <c r="AR204" s="230" t="s">
        <v>135</v>
      </c>
      <c r="AT204" s="230" t="s">
        <v>115</v>
      </c>
      <c r="AU204" s="230" t="s">
        <v>78</v>
      </c>
      <c r="AY204" s="18" t="s">
        <v>112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8" t="s">
        <v>76</v>
      </c>
      <c r="BK204" s="231">
        <f>ROUND(I204*H204,2)</f>
        <v>0</v>
      </c>
      <c r="BL204" s="18" t="s">
        <v>135</v>
      </c>
      <c r="BM204" s="230" t="s">
        <v>337</v>
      </c>
    </row>
    <row r="205" s="13" customFormat="1">
      <c r="A205" s="13"/>
      <c r="B205" s="232"/>
      <c r="C205" s="233"/>
      <c r="D205" s="234" t="s">
        <v>122</v>
      </c>
      <c r="E205" s="235" t="s">
        <v>19</v>
      </c>
      <c r="F205" s="236" t="s">
        <v>278</v>
      </c>
      <c r="G205" s="233"/>
      <c r="H205" s="237">
        <v>1212</v>
      </c>
      <c r="I205" s="238"/>
      <c r="J205" s="233"/>
      <c r="K205" s="233"/>
      <c r="L205" s="239"/>
      <c r="M205" s="240"/>
      <c r="N205" s="241"/>
      <c r="O205" s="241"/>
      <c r="P205" s="241"/>
      <c r="Q205" s="241"/>
      <c r="R205" s="241"/>
      <c r="S205" s="241"/>
      <c r="T205" s="24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43" t="s">
        <v>122</v>
      </c>
      <c r="AU205" s="243" t="s">
        <v>78</v>
      </c>
      <c r="AV205" s="13" t="s">
        <v>78</v>
      </c>
      <c r="AW205" s="13" t="s">
        <v>31</v>
      </c>
      <c r="AX205" s="13" t="s">
        <v>68</v>
      </c>
      <c r="AY205" s="243" t="s">
        <v>112</v>
      </c>
    </row>
    <row r="206" s="13" customFormat="1">
      <c r="A206" s="13"/>
      <c r="B206" s="232"/>
      <c r="C206" s="233"/>
      <c r="D206" s="234" t="s">
        <v>122</v>
      </c>
      <c r="E206" s="235" t="s">
        <v>19</v>
      </c>
      <c r="F206" s="236" t="s">
        <v>279</v>
      </c>
      <c r="G206" s="233"/>
      <c r="H206" s="237">
        <v>418</v>
      </c>
      <c r="I206" s="238"/>
      <c r="J206" s="233"/>
      <c r="K206" s="233"/>
      <c r="L206" s="239"/>
      <c r="M206" s="240"/>
      <c r="N206" s="241"/>
      <c r="O206" s="241"/>
      <c r="P206" s="241"/>
      <c r="Q206" s="241"/>
      <c r="R206" s="241"/>
      <c r="S206" s="241"/>
      <c r="T206" s="24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43" t="s">
        <v>122</v>
      </c>
      <c r="AU206" s="243" t="s">
        <v>78</v>
      </c>
      <c r="AV206" s="13" t="s">
        <v>78</v>
      </c>
      <c r="AW206" s="13" t="s">
        <v>31</v>
      </c>
      <c r="AX206" s="13" t="s">
        <v>68</v>
      </c>
      <c r="AY206" s="243" t="s">
        <v>112</v>
      </c>
    </row>
    <row r="207" s="13" customFormat="1">
      <c r="A207" s="13"/>
      <c r="B207" s="232"/>
      <c r="C207" s="233"/>
      <c r="D207" s="234" t="s">
        <v>122</v>
      </c>
      <c r="E207" s="235" t="s">
        <v>19</v>
      </c>
      <c r="F207" s="236" t="s">
        <v>333</v>
      </c>
      <c r="G207" s="233"/>
      <c r="H207" s="237">
        <v>43</v>
      </c>
      <c r="I207" s="238"/>
      <c r="J207" s="233"/>
      <c r="K207" s="233"/>
      <c r="L207" s="239"/>
      <c r="M207" s="240"/>
      <c r="N207" s="241"/>
      <c r="O207" s="241"/>
      <c r="P207" s="241"/>
      <c r="Q207" s="241"/>
      <c r="R207" s="241"/>
      <c r="S207" s="241"/>
      <c r="T207" s="24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3" t="s">
        <v>122</v>
      </c>
      <c r="AU207" s="243" t="s">
        <v>78</v>
      </c>
      <c r="AV207" s="13" t="s">
        <v>78</v>
      </c>
      <c r="AW207" s="13" t="s">
        <v>31</v>
      </c>
      <c r="AX207" s="13" t="s">
        <v>68</v>
      </c>
      <c r="AY207" s="243" t="s">
        <v>112</v>
      </c>
    </row>
    <row r="208" s="14" customFormat="1">
      <c r="A208" s="14"/>
      <c r="B208" s="251"/>
      <c r="C208" s="252"/>
      <c r="D208" s="234" t="s">
        <v>122</v>
      </c>
      <c r="E208" s="253" t="s">
        <v>19</v>
      </c>
      <c r="F208" s="254" t="s">
        <v>187</v>
      </c>
      <c r="G208" s="252"/>
      <c r="H208" s="255">
        <v>1673</v>
      </c>
      <c r="I208" s="256"/>
      <c r="J208" s="252"/>
      <c r="K208" s="252"/>
      <c r="L208" s="257"/>
      <c r="M208" s="258"/>
      <c r="N208" s="259"/>
      <c r="O208" s="259"/>
      <c r="P208" s="259"/>
      <c r="Q208" s="259"/>
      <c r="R208" s="259"/>
      <c r="S208" s="259"/>
      <c r="T208" s="260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61" t="s">
        <v>122</v>
      </c>
      <c r="AU208" s="261" t="s">
        <v>78</v>
      </c>
      <c r="AV208" s="14" t="s">
        <v>135</v>
      </c>
      <c r="AW208" s="14" t="s">
        <v>31</v>
      </c>
      <c r="AX208" s="14" t="s">
        <v>76</v>
      </c>
      <c r="AY208" s="261" t="s">
        <v>112</v>
      </c>
    </row>
    <row r="209" s="12" customFormat="1" ht="22.8" customHeight="1">
      <c r="A209" s="12"/>
      <c r="B209" s="203"/>
      <c r="C209" s="204"/>
      <c r="D209" s="205" t="s">
        <v>67</v>
      </c>
      <c r="E209" s="217" t="s">
        <v>156</v>
      </c>
      <c r="F209" s="217" t="s">
        <v>338</v>
      </c>
      <c r="G209" s="204"/>
      <c r="H209" s="204"/>
      <c r="I209" s="207"/>
      <c r="J209" s="218">
        <f>BK209</f>
        <v>0</v>
      </c>
      <c r="K209" s="204"/>
      <c r="L209" s="209"/>
      <c r="M209" s="210"/>
      <c r="N209" s="211"/>
      <c r="O209" s="211"/>
      <c r="P209" s="212">
        <f>SUM(P210:P249)</f>
        <v>0</v>
      </c>
      <c r="Q209" s="211"/>
      <c r="R209" s="212">
        <f>SUM(R210:R249)</f>
        <v>31.866332999999997</v>
      </c>
      <c r="S209" s="211"/>
      <c r="T209" s="213">
        <f>SUM(T210:T249)</f>
        <v>0.60000000000000009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4" t="s">
        <v>76</v>
      </c>
      <c r="AT209" s="215" t="s">
        <v>67</v>
      </c>
      <c r="AU209" s="215" t="s">
        <v>76</v>
      </c>
      <c r="AY209" s="214" t="s">
        <v>112</v>
      </c>
      <c r="BK209" s="216">
        <f>SUM(BK210:BK249)</f>
        <v>0</v>
      </c>
    </row>
    <row r="210" s="2" customFormat="1" ht="16.5" customHeight="1">
      <c r="A210" s="39"/>
      <c r="B210" s="40"/>
      <c r="C210" s="219" t="s">
        <v>339</v>
      </c>
      <c r="D210" s="219" t="s">
        <v>115</v>
      </c>
      <c r="E210" s="220" t="s">
        <v>340</v>
      </c>
      <c r="F210" s="221" t="s">
        <v>341</v>
      </c>
      <c r="G210" s="222" t="s">
        <v>342</v>
      </c>
      <c r="H210" s="223">
        <v>3</v>
      </c>
      <c r="I210" s="224"/>
      <c r="J210" s="225">
        <f>ROUND(I210*H210,2)</f>
        <v>0</v>
      </c>
      <c r="K210" s="221" t="s">
        <v>19</v>
      </c>
      <c r="L210" s="45"/>
      <c r="M210" s="226" t="s">
        <v>19</v>
      </c>
      <c r="N210" s="227" t="s">
        <v>39</v>
      </c>
      <c r="O210" s="85"/>
      <c r="P210" s="228">
        <f>O210*H210</f>
        <v>0</v>
      </c>
      <c r="Q210" s="228">
        <v>0</v>
      </c>
      <c r="R210" s="228">
        <f>Q210*H210</f>
        <v>0</v>
      </c>
      <c r="S210" s="228">
        <v>0.20000000000000001</v>
      </c>
      <c r="T210" s="229">
        <f>S210*H210</f>
        <v>0.60000000000000009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135</v>
      </c>
      <c r="AT210" s="230" t="s">
        <v>115</v>
      </c>
      <c r="AU210" s="230" t="s">
        <v>78</v>
      </c>
      <c r="AY210" s="18" t="s">
        <v>112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76</v>
      </c>
      <c r="BK210" s="231">
        <f>ROUND(I210*H210,2)</f>
        <v>0</v>
      </c>
      <c r="BL210" s="18" t="s">
        <v>135</v>
      </c>
      <c r="BM210" s="230" t="s">
        <v>343</v>
      </c>
    </row>
    <row r="211" s="2" customFormat="1" ht="24" customHeight="1">
      <c r="A211" s="39"/>
      <c r="B211" s="40"/>
      <c r="C211" s="219" t="s">
        <v>344</v>
      </c>
      <c r="D211" s="219" t="s">
        <v>115</v>
      </c>
      <c r="E211" s="220" t="s">
        <v>345</v>
      </c>
      <c r="F211" s="221" t="s">
        <v>346</v>
      </c>
      <c r="G211" s="222" t="s">
        <v>342</v>
      </c>
      <c r="H211" s="223">
        <v>5</v>
      </c>
      <c r="I211" s="224"/>
      <c r="J211" s="225">
        <f>ROUND(I211*H211,2)</f>
        <v>0</v>
      </c>
      <c r="K211" s="221" t="s">
        <v>119</v>
      </c>
      <c r="L211" s="45"/>
      <c r="M211" s="226" t="s">
        <v>19</v>
      </c>
      <c r="N211" s="227" t="s">
        <v>39</v>
      </c>
      <c r="O211" s="85"/>
      <c r="P211" s="228">
        <f>O211*H211</f>
        <v>0</v>
      </c>
      <c r="Q211" s="228">
        <v>0.34089999999999998</v>
      </c>
      <c r="R211" s="228">
        <f>Q211*H211</f>
        <v>1.7044999999999999</v>
      </c>
      <c r="S211" s="228">
        <v>0</v>
      </c>
      <c r="T211" s="229">
        <f>S211*H211</f>
        <v>0</v>
      </c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R211" s="230" t="s">
        <v>135</v>
      </c>
      <c r="AT211" s="230" t="s">
        <v>115</v>
      </c>
      <c r="AU211" s="230" t="s">
        <v>78</v>
      </c>
      <c r="AY211" s="18" t="s">
        <v>112</v>
      </c>
      <c r="BE211" s="231">
        <f>IF(N211="základní",J211,0)</f>
        <v>0</v>
      </c>
      <c r="BF211" s="231">
        <f>IF(N211="snížená",J211,0)</f>
        <v>0</v>
      </c>
      <c r="BG211" s="231">
        <f>IF(N211="zákl. přenesená",J211,0)</f>
        <v>0</v>
      </c>
      <c r="BH211" s="231">
        <f>IF(N211="sníž. přenesená",J211,0)</f>
        <v>0</v>
      </c>
      <c r="BI211" s="231">
        <f>IF(N211="nulová",J211,0)</f>
        <v>0</v>
      </c>
      <c r="BJ211" s="18" t="s">
        <v>76</v>
      </c>
      <c r="BK211" s="231">
        <f>ROUND(I211*H211,2)</f>
        <v>0</v>
      </c>
      <c r="BL211" s="18" t="s">
        <v>135</v>
      </c>
      <c r="BM211" s="230" t="s">
        <v>347</v>
      </c>
    </row>
    <row r="212" s="2" customFormat="1" ht="24" customHeight="1">
      <c r="A212" s="39"/>
      <c r="B212" s="40"/>
      <c r="C212" s="262" t="s">
        <v>348</v>
      </c>
      <c r="D212" s="262" t="s">
        <v>247</v>
      </c>
      <c r="E212" s="263" t="s">
        <v>349</v>
      </c>
      <c r="F212" s="264" t="s">
        <v>350</v>
      </c>
      <c r="G212" s="265" t="s">
        <v>342</v>
      </c>
      <c r="H212" s="266">
        <v>5</v>
      </c>
      <c r="I212" s="267"/>
      <c r="J212" s="268">
        <f>ROUND(I212*H212,2)</f>
        <v>0</v>
      </c>
      <c r="K212" s="264" t="s">
        <v>119</v>
      </c>
      <c r="L212" s="269"/>
      <c r="M212" s="270" t="s">
        <v>19</v>
      </c>
      <c r="N212" s="271" t="s">
        <v>39</v>
      </c>
      <c r="O212" s="85"/>
      <c r="P212" s="228">
        <f>O212*H212</f>
        <v>0</v>
      </c>
      <c r="Q212" s="228">
        <v>0.097000000000000003</v>
      </c>
      <c r="R212" s="228">
        <f>Q212*H212</f>
        <v>0.48499999999999999</v>
      </c>
      <c r="S212" s="228">
        <v>0</v>
      </c>
      <c r="T212" s="229">
        <f>S212*H212</f>
        <v>0</v>
      </c>
      <c r="U212" s="39"/>
      <c r="V212" s="39"/>
      <c r="W212" s="39"/>
      <c r="X212" s="39"/>
      <c r="Y212" s="39"/>
      <c r="Z212" s="39"/>
      <c r="AA212" s="39"/>
      <c r="AB212" s="39"/>
      <c r="AC212" s="39"/>
      <c r="AD212" s="39"/>
      <c r="AE212" s="39"/>
      <c r="AR212" s="230" t="s">
        <v>156</v>
      </c>
      <c r="AT212" s="230" t="s">
        <v>247</v>
      </c>
      <c r="AU212" s="230" t="s">
        <v>78</v>
      </c>
      <c r="AY212" s="18" t="s">
        <v>112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8" t="s">
        <v>76</v>
      </c>
      <c r="BK212" s="231">
        <f>ROUND(I212*H212,2)</f>
        <v>0</v>
      </c>
      <c r="BL212" s="18" t="s">
        <v>135</v>
      </c>
      <c r="BM212" s="230" t="s">
        <v>351</v>
      </c>
    </row>
    <row r="213" s="2" customFormat="1" ht="16.5" customHeight="1">
      <c r="A213" s="39"/>
      <c r="B213" s="40"/>
      <c r="C213" s="262" t="s">
        <v>352</v>
      </c>
      <c r="D213" s="262" t="s">
        <v>247</v>
      </c>
      <c r="E213" s="263" t="s">
        <v>353</v>
      </c>
      <c r="F213" s="264" t="s">
        <v>354</v>
      </c>
      <c r="G213" s="265" t="s">
        <v>342</v>
      </c>
      <c r="H213" s="266">
        <v>5</v>
      </c>
      <c r="I213" s="267"/>
      <c r="J213" s="268">
        <f>ROUND(I213*H213,2)</f>
        <v>0</v>
      </c>
      <c r="K213" s="264" t="s">
        <v>119</v>
      </c>
      <c r="L213" s="269"/>
      <c r="M213" s="270" t="s">
        <v>19</v>
      </c>
      <c r="N213" s="271" t="s">
        <v>39</v>
      </c>
      <c r="O213" s="85"/>
      <c r="P213" s="228">
        <f>O213*H213</f>
        <v>0</v>
      </c>
      <c r="Q213" s="228">
        <v>0.111</v>
      </c>
      <c r="R213" s="228">
        <f>Q213*H213</f>
        <v>0.55500000000000005</v>
      </c>
      <c r="S213" s="228">
        <v>0</v>
      </c>
      <c r="T213" s="229">
        <f>S213*H213</f>
        <v>0</v>
      </c>
      <c r="U213" s="39"/>
      <c r="V213" s="39"/>
      <c r="W213" s="39"/>
      <c r="X213" s="39"/>
      <c r="Y213" s="39"/>
      <c r="Z213" s="39"/>
      <c r="AA213" s="39"/>
      <c r="AB213" s="39"/>
      <c r="AC213" s="39"/>
      <c r="AD213" s="39"/>
      <c r="AE213" s="39"/>
      <c r="AR213" s="230" t="s">
        <v>156</v>
      </c>
      <c r="AT213" s="230" t="s">
        <v>247</v>
      </c>
      <c r="AU213" s="230" t="s">
        <v>78</v>
      </c>
      <c r="AY213" s="18" t="s">
        <v>112</v>
      </c>
      <c r="BE213" s="231">
        <f>IF(N213="základní",J213,0)</f>
        <v>0</v>
      </c>
      <c r="BF213" s="231">
        <f>IF(N213="snížená",J213,0)</f>
        <v>0</v>
      </c>
      <c r="BG213" s="231">
        <f>IF(N213="zákl. přenesená",J213,0)</f>
        <v>0</v>
      </c>
      <c r="BH213" s="231">
        <f>IF(N213="sníž. přenesená",J213,0)</f>
        <v>0</v>
      </c>
      <c r="BI213" s="231">
        <f>IF(N213="nulová",J213,0)</f>
        <v>0</v>
      </c>
      <c r="BJ213" s="18" t="s">
        <v>76</v>
      </c>
      <c r="BK213" s="231">
        <f>ROUND(I213*H213,2)</f>
        <v>0</v>
      </c>
      <c r="BL213" s="18" t="s">
        <v>135</v>
      </c>
      <c r="BM213" s="230" t="s">
        <v>355</v>
      </c>
    </row>
    <row r="214" s="2" customFormat="1" ht="24" customHeight="1">
      <c r="A214" s="39"/>
      <c r="B214" s="40"/>
      <c r="C214" s="262" t="s">
        <v>356</v>
      </c>
      <c r="D214" s="262" t="s">
        <v>247</v>
      </c>
      <c r="E214" s="263" t="s">
        <v>357</v>
      </c>
      <c r="F214" s="264" t="s">
        <v>358</v>
      </c>
      <c r="G214" s="265" t="s">
        <v>342</v>
      </c>
      <c r="H214" s="266">
        <v>5</v>
      </c>
      <c r="I214" s="267"/>
      <c r="J214" s="268">
        <f>ROUND(I214*H214,2)</f>
        <v>0</v>
      </c>
      <c r="K214" s="264" t="s">
        <v>119</v>
      </c>
      <c r="L214" s="269"/>
      <c r="M214" s="270" t="s">
        <v>19</v>
      </c>
      <c r="N214" s="271" t="s">
        <v>39</v>
      </c>
      <c r="O214" s="85"/>
      <c r="P214" s="228">
        <f>O214*H214</f>
        <v>0</v>
      </c>
      <c r="Q214" s="228">
        <v>0.027</v>
      </c>
      <c r="R214" s="228">
        <f>Q214*H214</f>
        <v>0.13500000000000001</v>
      </c>
      <c r="S214" s="228">
        <v>0</v>
      </c>
      <c r="T214" s="229">
        <f>S214*H214</f>
        <v>0</v>
      </c>
      <c r="U214" s="39"/>
      <c r="V214" s="39"/>
      <c r="W214" s="39"/>
      <c r="X214" s="39"/>
      <c r="Y214" s="39"/>
      <c r="Z214" s="39"/>
      <c r="AA214" s="39"/>
      <c r="AB214" s="39"/>
      <c r="AC214" s="39"/>
      <c r="AD214" s="39"/>
      <c r="AE214" s="39"/>
      <c r="AR214" s="230" t="s">
        <v>156</v>
      </c>
      <c r="AT214" s="230" t="s">
        <v>247</v>
      </c>
      <c r="AU214" s="230" t="s">
        <v>78</v>
      </c>
      <c r="AY214" s="18" t="s">
        <v>112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8" t="s">
        <v>76</v>
      </c>
      <c r="BK214" s="231">
        <f>ROUND(I214*H214,2)</f>
        <v>0</v>
      </c>
      <c r="BL214" s="18" t="s">
        <v>135</v>
      </c>
      <c r="BM214" s="230" t="s">
        <v>359</v>
      </c>
    </row>
    <row r="215" s="2" customFormat="1" ht="24" customHeight="1">
      <c r="A215" s="39"/>
      <c r="B215" s="40"/>
      <c r="C215" s="262" t="s">
        <v>360</v>
      </c>
      <c r="D215" s="262" t="s">
        <v>247</v>
      </c>
      <c r="E215" s="263" t="s">
        <v>361</v>
      </c>
      <c r="F215" s="264" t="s">
        <v>362</v>
      </c>
      <c r="G215" s="265" t="s">
        <v>342</v>
      </c>
      <c r="H215" s="266">
        <v>5</v>
      </c>
      <c r="I215" s="267"/>
      <c r="J215" s="268">
        <f>ROUND(I215*H215,2)</f>
        <v>0</v>
      </c>
      <c r="K215" s="264" t="s">
        <v>119</v>
      </c>
      <c r="L215" s="269"/>
      <c r="M215" s="270" t="s">
        <v>19</v>
      </c>
      <c r="N215" s="271" t="s">
        <v>39</v>
      </c>
      <c r="O215" s="85"/>
      <c r="P215" s="228">
        <f>O215*H215</f>
        <v>0</v>
      </c>
      <c r="Q215" s="228">
        <v>0.0060000000000000001</v>
      </c>
      <c r="R215" s="228">
        <f>Q215*H215</f>
        <v>0.029999999999999999</v>
      </c>
      <c r="S215" s="228">
        <v>0</v>
      </c>
      <c r="T215" s="229">
        <f>S215*H215</f>
        <v>0</v>
      </c>
      <c r="U215" s="39"/>
      <c r="V215" s="39"/>
      <c r="W215" s="39"/>
      <c r="X215" s="39"/>
      <c r="Y215" s="39"/>
      <c r="Z215" s="39"/>
      <c r="AA215" s="39"/>
      <c r="AB215" s="39"/>
      <c r="AC215" s="39"/>
      <c r="AD215" s="39"/>
      <c r="AE215" s="39"/>
      <c r="AR215" s="230" t="s">
        <v>156</v>
      </c>
      <c r="AT215" s="230" t="s">
        <v>247</v>
      </c>
      <c r="AU215" s="230" t="s">
        <v>78</v>
      </c>
      <c r="AY215" s="18" t="s">
        <v>112</v>
      </c>
      <c r="BE215" s="231">
        <f>IF(N215="základní",J215,0)</f>
        <v>0</v>
      </c>
      <c r="BF215" s="231">
        <f>IF(N215="snížená",J215,0)</f>
        <v>0</v>
      </c>
      <c r="BG215" s="231">
        <f>IF(N215="zákl. přenesená",J215,0)</f>
        <v>0</v>
      </c>
      <c r="BH215" s="231">
        <f>IF(N215="sníž. přenesená",J215,0)</f>
        <v>0</v>
      </c>
      <c r="BI215" s="231">
        <f>IF(N215="nulová",J215,0)</f>
        <v>0</v>
      </c>
      <c r="BJ215" s="18" t="s">
        <v>76</v>
      </c>
      <c r="BK215" s="231">
        <f>ROUND(I215*H215,2)</f>
        <v>0</v>
      </c>
      <c r="BL215" s="18" t="s">
        <v>135</v>
      </c>
      <c r="BM215" s="230" t="s">
        <v>363</v>
      </c>
    </row>
    <row r="216" s="2" customFormat="1" ht="24" customHeight="1">
      <c r="A216" s="39"/>
      <c r="B216" s="40"/>
      <c r="C216" s="219" t="s">
        <v>364</v>
      </c>
      <c r="D216" s="219" t="s">
        <v>115</v>
      </c>
      <c r="E216" s="220" t="s">
        <v>365</v>
      </c>
      <c r="F216" s="221" t="s">
        <v>366</v>
      </c>
      <c r="G216" s="222" t="s">
        <v>342</v>
      </c>
      <c r="H216" s="223">
        <v>5</v>
      </c>
      <c r="I216" s="224"/>
      <c r="J216" s="225">
        <f>ROUND(I216*H216,2)</f>
        <v>0</v>
      </c>
      <c r="K216" s="221" t="s">
        <v>119</v>
      </c>
      <c r="L216" s="45"/>
      <c r="M216" s="226" t="s">
        <v>19</v>
      </c>
      <c r="N216" s="227" t="s">
        <v>39</v>
      </c>
      <c r="O216" s="85"/>
      <c r="P216" s="228">
        <f>O216*H216</f>
        <v>0</v>
      </c>
      <c r="Q216" s="228">
        <v>0.21734000000000001</v>
      </c>
      <c r="R216" s="228">
        <f>Q216*H216</f>
        <v>1.0867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135</v>
      </c>
      <c r="AT216" s="230" t="s">
        <v>115</v>
      </c>
      <c r="AU216" s="230" t="s">
        <v>78</v>
      </c>
      <c r="AY216" s="18" t="s">
        <v>112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76</v>
      </c>
      <c r="BK216" s="231">
        <f>ROUND(I216*H216,2)</f>
        <v>0</v>
      </c>
      <c r="BL216" s="18" t="s">
        <v>135</v>
      </c>
      <c r="BM216" s="230" t="s">
        <v>367</v>
      </c>
    </row>
    <row r="217" s="2" customFormat="1" ht="16.5" customHeight="1">
      <c r="A217" s="39"/>
      <c r="B217" s="40"/>
      <c r="C217" s="262" t="s">
        <v>368</v>
      </c>
      <c r="D217" s="262" t="s">
        <v>247</v>
      </c>
      <c r="E217" s="263" t="s">
        <v>369</v>
      </c>
      <c r="F217" s="264" t="s">
        <v>370</v>
      </c>
      <c r="G217" s="265" t="s">
        <v>342</v>
      </c>
      <c r="H217" s="266">
        <v>2</v>
      </c>
      <c r="I217" s="267"/>
      <c r="J217" s="268">
        <f>ROUND(I217*H217,2)</f>
        <v>0</v>
      </c>
      <c r="K217" s="264" t="s">
        <v>119</v>
      </c>
      <c r="L217" s="269"/>
      <c r="M217" s="270" t="s">
        <v>19</v>
      </c>
      <c r="N217" s="271" t="s">
        <v>39</v>
      </c>
      <c r="O217" s="85"/>
      <c r="P217" s="228">
        <f>O217*H217</f>
        <v>0</v>
      </c>
      <c r="Q217" s="228">
        <v>0.038600000000000002</v>
      </c>
      <c r="R217" s="228">
        <f>Q217*H217</f>
        <v>0.077200000000000005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156</v>
      </c>
      <c r="AT217" s="230" t="s">
        <v>247</v>
      </c>
      <c r="AU217" s="230" t="s">
        <v>78</v>
      </c>
      <c r="AY217" s="18" t="s">
        <v>112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76</v>
      </c>
      <c r="BK217" s="231">
        <f>ROUND(I217*H217,2)</f>
        <v>0</v>
      </c>
      <c r="BL217" s="18" t="s">
        <v>135</v>
      </c>
      <c r="BM217" s="230" t="s">
        <v>371</v>
      </c>
    </row>
    <row r="218" s="13" customFormat="1">
      <c r="A218" s="13"/>
      <c r="B218" s="232"/>
      <c r="C218" s="233"/>
      <c r="D218" s="234" t="s">
        <v>122</v>
      </c>
      <c r="E218" s="235" t="s">
        <v>19</v>
      </c>
      <c r="F218" s="236" t="s">
        <v>372</v>
      </c>
      <c r="G218" s="233"/>
      <c r="H218" s="237">
        <v>2</v>
      </c>
      <c r="I218" s="238"/>
      <c r="J218" s="233"/>
      <c r="K218" s="233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122</v>
      </c>
      <c r="AU218" s="243" t="s">
        <v>78</v>
      </c>
      <c r="AV218" s="13" t="s">
        <v>78</v>
      </c>
      <c r="AW218" s="13" t="s">
        <v>31</v>
      </c>
      <c r="AX218" s="13" t="s">
        <v>76</v>
      </c>
      <c r="AY218" s="243" t="s">
        <v>112</v>
      </c>
    </row>
    <row r="219" s="2" customFormat="1" ht="16.5" customHeight="1">
      <c r="A219" s="39"/>
      <c r="B219" s="40"/>
      <c r="C219" s="262" t="s">
        <v>373</v>
      </c>
      <c r="D219" s="262" t="s">
        <v>247</v>
      </c>
      <c r="E219" s="263" t="s">
        <v>374</v>
      </c>
      <c r="F219" s="264" t="s">
        <v>375</v>
      </c>
      <c r="G219" s="265" t="s">
        <v>342</v>
      </c>
      <c r="H219" s="266">
        <v>3</v>
      </c>
      <c r="I219" s="267"/>
      <c r="J219" s="268">
        <f>ROUND(I219*H219,2)</f>
        <v>0</v>
      </c>
      <c r="K219" s="264" t="s">
        <v>19</v>
      </c>
      <c r="L219" s="269"/>
      <c r="M219" s="270" t="s">
        <v>19</v>
      </c>
      <c r="N219" s="271" t="s">
        <v>39</v>
      </c>
      <c r="O219" s="85"/>
      <c r="P219" s="228">
        <f>O219*H219</f>
        <v>0</v>
      </c>
      <c r="Q219" s="228">
        <v>0.088400000000000006</v>
      </c>
      <c r="R219" s="228">
        <f>Q219*H219</f>
        <v>0.26519999999999999</v>
      </c>
      <c r="S219" s="228">
        <v>0</v>
      </c>
      <c r="T219" s="229">
        <f>S219*H219</f>
        <v>0</v>
      </c>
      <c r="U219" s="39"/>
      <c r="V219" s="39"/>
      <c r="W219" s="39"/>
      <c r="X219" s="39"/>
      <c r="Y219" s="39"/>
      <c r="Z219" s="39"/>
      <c r="AA219" s="39"/>
      <c r="AB219" s="39"/>
      <c r="AC219" s="39"/>
      <c r="AD219" s="39"/>
      <c r="AE219" s="39"/>
      <c r="AR219" s="230" t="s">
        <v>156</v>
      </c>
      <c r="AT219" s="230" t="s">
        <v>247</v>
      </c>
      <c r="AU219" s="230" t="s">
        <v>78</v>
      </c>
      <c r="AY219" s="18" t="s">
        <v>112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8" t="s">
        <v>76</v>
      </c>
      <c r="BK219" s="231">
        <f>ROUND(I219*H219,2)</f>
        <v>0</v>
      </c>
      <c r="BL219" s="18" t="s">
        <v>135</v>
      </c>
      <c r="BM219" s="230" t="s">
        <v>376</v>
      </c>
    </row>
    <row r="220" s="13" customFormat="1">
      <c r="A220" s="13"/>
      <c r="B220" s="232"/>
      <c r="C220" s="233"/>
      <c r="D220" s="234" t="s">
        <v>122</v>
      </c>
      <c r="E220" s="235" t="s">
        <v>19</v>
      </c>
      <c r="F220" s="236" t="s">
        <v>377</v>
      </c>
      <c r="G220" s="233"/>
      <c r="H220" s="237">
        <v>3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122</v>
      </c>
      <c r="AU220" s="243" t="s">
        <v>78</v>
      </c>
      <c r="AV220" s="13" t="s">
        <v>78</v>
      </c>
      <c r="AW220" s="13" t="s">
        <v>31</v>
      </c>
      <c r="AX220" s="13" t="s">
        <v>76</v>
      </c>
      <c r="AY220" s="243" t="s">
        <v>112</v>
      </c>
    </row>
    <row r="221" s="2" customFormat="1" ht="24" customHeight="1">
      <c r="A221" s="39"/>
      <c r="B221" s="40"/>
      <c r="C221" s="219" t="s">
        <v>378</v>
      </c>
      <c r="D221" s="219" t="s">
        <v>115</v>
      </c>
      <c r="E221" s="220" t="s">
        <v>379</v>
      </c>
      <c r="F221" s="221" t="s">
        <v>380</v>
      </c>
      <c r="G221" s="222" t="s">
        <v>342</v>
      </c>
      <c r="H221" s="223">
        <v>3</v>
      </c>
      <c r="I221" s="224"/>
      <c r="J221" s="225">
        <f>ROUND(I221*H221,2)</f>
        <v>0</v>
      </c>
      <c r="K221" s="221" t="s">
        <v>119</v>
      </c>
      <c r="L221" s="45"/>
      <c r="M221" s="226" t="s">
        <v>19</v>
      </c>
      <c r="N221" s="227" t="s">
        <v>39</v>
      </c>
      <c r="O221" s="85"/>
      <c r="P221" s="228">
        <f>O221*H221</f>
        <v>0</v>
      </c>
      <c r="Q221" s="228">
        <v>1.47325</v>
      </c>
      <c r="R221" s="228">
        <f>Q221*H221</f>
        <v>4.4197499999999996</v>
      </c>
      <c r="S221" s="228">
        <v>0</v>
      </c>
      <c r="T221" s="229">
        <f>S221*H221</f>
        <v>0</v>
      </c>
      <c r="U221" s="39"/>
      <c r="V221" s="39"/>
      <c r="W221" s="39"/>
      <c r="X221" s="39"/>
      <c r="Y221" s="39"/>
      <c r="Z221" s="39"/>
      <c r="AA221" s="39"/>
      <c r="AB221" s="39"/>
      <c r="AC221" s="39"/>
      <c r="AD221" s="39"/>
      <c r="AE221" s="39"/>
      <c r="AR221" s="230" t="s">
        <v>135</v>
      </c>
      <c r="AT221" s="230" t="s">
        <v>115</v>
      </c>
      <c r="AU221" s="230" t="s">
        <v>78</v>
      </c>
      <c r="AY221" s="18" t="s">
        <v>112</v>
      </c>
      <c r="BE221" s="231">
        <f>IF(N221="základní",J221,0)</f>
        <v>0</v>
      </c>
      <c r="BF221" s="231">
        <f>IF(N221="snížená",J221,0)</f>
        <v>0</v>
      </c>
      <c r="BG221" s="231">
        <f>IF(N221="zákl. přenesená",J221,0)</f>
        <v>0</v>
      </c>
      <c r="BH221" s="231">
        <f>IF(N221="sníž. přenesená",J221,0)</f>
        <v>0</v>
      </c>
      <c r="BI221" s="231">
        <f>IF(N221="nulová",J221,0)</f>
        <v>0</v>
      </c>
      <c r="BJ221" s="18" t="s">
        <v>76</v>
      </c>
      <c r="BK221" s="231">
        <f>ROUND(I221*H221,2)</f>
        <v>0</v>
      </c>
      <c r="BL221" s="18" t="s">
        <v>135</v>
      </c>
      <c r="BM221" s="230" t="s">
        <v>381</v>
      </c>
    </row>
    <row r="222" s="13" customFormat="1">
      <c r="A222" s="13"/>
      <c r="B222" s="232"/>
      <c r="C222" s="233"/>
      <c r="D222" s="234" t="s">
        <v>122</v>
      </c>
      <c r="E222" s="235" t="s">
        <v>19</v>
      </c>
      <c r="F222" s="236" t="s">
        <v>382</v>
      </c>
      <c r="G222" s="233"/>
      <c r="H222" s="237">
        <v>1</v>
      </c>
      <c r="I222" s="238"/>
      <c r="J222" s="233"/>
      <c r="K222" s="233"/>
      <c r="L222" s="239"/>
      <c r="M222" s="240"/>
      <c r="N222" s="241"/>
      <c r="O222" s="241"/>
      <c r="P222" s="241"/>
      <c r="Q222" s="241"/>
      <c r="R222" s="241"/>
      <c r="S222" s="241"/>
      <c r="T222" s="24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3" t="s">
        <v>122</v>
      </c>
      <c r="AU222" s="243" t="s">
        <v>78</v>
      </c>
      <c r="AV222" s="13" t="s">
        <v>78</v>
      </c>
      <c r="AW222" s="13" t="s">
        <v>31</v>
      </c>
      <c r="AX222" s="13" t="s">
        <v>68</v>
      </c>
      <c r="AY222" s="243" t="s">
        <v>112</v>
      </c>
    </row>
    <row r="223" s="13" customFormat="1">
      <c r="A223" s="13"/>
      <c r="B223" s="232"/>
      <c r="C223" s="233"/>
      <c r="D223" s="234" t="s">
        <v>122</v>
      </c>
      <c r="E223" s="235" t="s">
        <v>19</v>
      </c>
      <c r="F223" s="236" t="s">
        <v>383</v>
      </c>
      <c r="G223" s="233"/>
      <c r="H223" s="237">
        <v>0</v>
      </c>
      <c r="I223" s="238"/>
      <c r="J223" s="233"/>
      <c r="K223" s="233"/>
      <c r="L223" s="239"/>
      <c r="M223" s="240"/>
      <c r="N223" s="241"/>
      <c r="O223" s="241"/>
      <c r="P223" s="241"/>
      <c r="Q223" s="241"/>
      <c r="R223" s="241"/>
      <c r="S223" s="241"/>
      <c r="T223" s="24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43" t="s">
        <v>122</v>
      </c>
      <c r="AU223" s="243" t="s">
        <v>78</v>
      </c>
      <c r="AV223" s="13" t="s">
        <v>78</v>
      </c>
      <c r="AW223" s="13" t="s">
        <v>31</v>
      </c>
      <c r="AX223" s="13" t="s">
        <v>68</v>
      </c>
      <c r="AY223" s="243" t="s">
        <v>112</v>
      </c>
    </row>
    <row r="224" s="13" customFormat="1">
      <c r="A224" s="13"/>
      <c r="B224" s="232"/>
      <c r="C224" s="233"/>
      <c r="D224" s="234" t="s">
        <v>122</v>
      </c>
      <c r="E224" s="235" t="s">
        <v>19</v>
      </c>
      <c r="F224" s="236" t="s">
        <v>384</v>
      </c>
      <c r="G224" s="233"/>
      <c r="H224" s="237">
        <v>1</v>
      </c>
      <c r="I224" s="238"/>
      <c r="J224" s="233"/>
      <c r="K224" s="233"/>
      <c r="L224" s="239"/>
      <c r="M224" s="240"/>
      <c r="N224" s="241"/>
      <c r="O224" s="241"/>
      <c r="P224" s="241"/>
      <c r="Q224" s="241"/>
      <c r="R224" s="241"/>
      <c r="S224" s="241"/>
      <c r="T224" s="24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3" t="s">
        <v>122</v>
      </c>
      <c r="AU224" s="243" t="s">
        <v>78</v>
      </c>
      <c r="AV224" s="13" t="s">
        <v>78</v>
      </c>
      <c r="AW224" s="13" t="s">
        <v>31</v>
      </c>
      <c r="AX224" s="13" t="s">
        <v>68</v>
      </c>
      <c r="AY224" s="243" t="s">
        <v>112</v>
      </c>
    </row>
    <row r="225" s="13" customFormat="1">
      <c r="A225" s="13"/>
      <c r="B225" s="232"/>
      <c r="C225" s="233"/>
      <c r="D225" s="234" t="s">
        <v>122</v>
      </c>
      <c r="E225" s="235" t="s">
        <v>19</v>
      </c>
      <c r="F225" s="236" t="s">
        <v>385</v>
      </c>
      <c r="G225" s="233"/>
      <c r="H225" s="237">
        <v>1</v>
      </c>
      <c r="I225" s="238"/>
      <c r="J225" s="233"/>
      <c r="K225" s="233"/>
      <c r="L225" s="239"/>
      <c r="M225" s="240"/>
      <c r="N225" s="241"/>
      <c r="O225" s="241"/>
      <c r="P225" s="241"/>
      <c r="Q225" s="241"/>
      <c r="R225" s="241"/>
      <c r="S225" s="241"/>
      <c r="T225" s="242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43" t="s">
        <v>122</v>
      </c>
      <c r="AU225" s="243" t="s">
        <v>78</v>
      </c>
      <c r="AV225" s="13" t="s">
        <v>78</v>
      </c>
      <c r="AW225" s="13" t="s">
        <v>31</v>
      </c>
      <c r="AX225" s="13" t="s">
        <v>68</v>
      </c>
      <c r="AY225" s="243" t="s">
        <v>112</v>
      </c>
    </row>
    <row r="226" s="14" customFormat="1">
      <c r="A226" s="14"/>
      <c r="B226" s="251"/>
      <c r="C226" s="252"/>
      <c r="D226" s="234" t="s">
        <v>122</v>
      </c>
      <c r="E226" s="253" t="s">
        <v>19</v>
      </c>
      <c r="F226" s="254" t="s">
        <v>187</v>
      </c>
      <c r="G226" s="252"/>
      <c r="H226" s="255">
        <v>3</v>
      </c>
      <c r="I226" s="256"/>
      <c r="J226" s="252"/>
      <c r="K226" s="252"/>
      <c r="L226" s="257"/>
      <c r="M226" s="258"/>
      <c r="N226" s="259"/>
      <c r="O226" s="259"/>
      <c r="P226" s="259"/>
      <c r="Q226" s="259"/>
      <c r="R226" s="259"/>
      <c r="S226" s="259"/>
      <c r="T226" s="260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1" t="s">
        <v>122</v>
      </c>
      <c r="AU226" s="261" t="s">
        <v>78</v>
      </c>
      <c r="AV226" s="14" t="s">
        <v>135</v>
      </c>
      <c r="AW226" s="14" t="s">
        <v>31</v>
      </c>
      <c r="AX226" s="14" t="s">
        <v>76</v>
      </c>
      <c r="AY226" s="261" t="s">
        <v>112</v>
      </c>
    </row>
    <row r="227" s="2" customFormat="1" ht="24" customHeight="1">
      <c r="A227" s="39"/>
      <c r="B227" s="40"/>
      <c r="C227" s="262" t="s">
        <v>386</v>
      </c>
      <c r="D227" s="262" t="s">
        <v>247</v>
      </c>
      <c r="E227" s="263" t="s">
        <v>387</v>
      </c>
      <c r="F227" s="264" t="s">
        <v>388</v>
      </c>
      <c r="G227" s="265" t="s">
        <v>342</v>
      </c>
      <c r="H227" s="266">
        <v>3</v>
      </c>
      <c r="I227" s="267"/>
      <c r="J227" s="268">
        <f>ROUND(I227*H227,2)</f>
        <v>0</v>
      </c>
      <c r="K227" s="264" t="s">
        <v>119</v>
      </c>
      <c r="L227" s="269"/>
      <c r="M227" s="270" t="s">
        <v>19</v>
      </c>
      <c r="N227" s="271" t="s">
        <v>39</v>
      </c>
      <c r="O227" s="85"/>
      <c r="P227" s="228">
        <f>O227*H227</f>
        <v>0</v>
      </c>
      <c r="Q227" s="228">
        <v>0.085999999999999993</v>
      </c>
      <c r="R227" s="228">
        <f>Q227*H227</f>
        <v>0.25800000000000001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156</v>
      </c>
      <c r="AT227" s="230" t="s">
        <v>247</v>
      </c>
      <c r="AU227" s="230" t="s">
        <v>78</v>
      </c>
      <c r="AY227" s="18" t="s">
        <v>112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76</v>
      </c>
      <c r="BK227" s="231">
        <f>ROUND(I227*H227,2)</f>
        <v>0</v>
      </c>
      <c r="BL227" s="18" t="s">
        <v>135</v>
      </c>
      <c r="BM227" s="230" t="s">
        <v>389</v>
      </c>
    </row>
    <row r="228" s="13" customFormat="1">
      <c r="A228" s="13"/>
      <c r="B228" s="232"/>
      <c r="C228" s="233"/>
      <c r="D228" s="234" t="s">
        <v>122</v>
      </c>
      <c r="E228" s="235" t="s">
        <v>19</v>
      </c>
      <c r="F228" s="236" t="s">
        <v>382</v>
      </c>
      <c r="G228" s="233"/>
      <c r="H228" s="237">
        <v>1</v>
      </c>
      <c r="I228" s="238"/>
      <c r="J228" s="233"/>
      <c r="K228" s="233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122</v>
      </c>
      <c r="AU228" s="243" t="s">
        <v>78</v>
      </c>
      <c r="AV228" s="13" t="s">
        <v>78</v>
      </c>
      <c r="AW228" s="13" t="s">
        <v>31</v>
      </c>
      <c r="AX228" s="13" t="s">
        <v>68</v>
      </c>
      <c r="AY228" s="243" t="s">
        <v>112</v>
      </c>
    </row>
    <row r="229" s="13" customFormat="1">
      <c r="A229" s="13"/>
      <c r="B229" s="232"/>
      <c r="C229" s="233"/>
      <c r="D229" s="234" t="s">
        <v>122</v>
      </c>
      <c r="E229" s="235" t="s">
        <v>19</v>
      </c>
      <c r="F229" s="236" t="s">
        <v>383</v>
      </c>
      <c r="G229" s="233"/>
      <c r="H229" s="237">
        <v>0</v>
      </c>
      <c r="I229" s="238"/>
      <c r="J229" s="233"/>
      <c r="K229" s="233"/>
      <c r="L229" s="239"/>
      <c r="M229" s="240"/>
      <c r="N229" s="241"/>
      <c r="O229" s="241"/>
      <c r="P229" s="241"/>
      <c r="Q229" s="241"/>
      <c r="R229" s="241"/>
      <c r="S229" s="241"/>
      <c r="T229" s="24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43" t="s">
        <v>122</v>
      </c>
      <c r="AU229" s="243" t="s">
        <v>78</v>
      </c>
      <c r="AV229" s="13" t="s">
        <v>78</v>
      </c>
      <c r="AW229" s="13" t="s">
        <v>31</v>
      </c>
      <c r="AX229" s="13" t="s">
        <v>68</v>
      </c>
      <c r="AY229" s="243" t="s">
        <v>112</v>
      </c>
    </row>
    <row r="230" s="13" customFormat="1">
      <c r="A230" s="13"/>
      <c r="B230" s="232"/>
      <c r="C230" s="233"/>
      <c r="D230" s="234" t="s">
        <v>122</v>
      </c>
      <c r="E230" s="235" t="s">
        <v>19</v>
      </c>
      <c r="F230" s="236" t="s">
        <v>384</v>
      </c>
      <c r="G230" s="233"/>
      <c r="H230" s="237">
        <v>1</v>
      </c>
      <c r="I230" s="238"/>
      <c r="J230" s="233"/>
      <c r="K230" s="233"/>
      <c r="L230" s="239"/>
      <c r="M230" s="240"/>
      <c r="N230" s="241"/>
      <c r="O230" s="241"/>
      <c r="P230" s="241"/>
      <c r="Q230" s="241"/>
      <c r="R230" s="241"/>
      <c r="S230" s="241"/>
      <c r="T230" s="24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3" t="s">
        <v>122</v>
      </c>
      <c r="AU230" s="243" t="s">
        <v>78</v>
      </c>
      <c r="AV230" s="13" t="s">
        <v>78</v>
      </c>
      <c r="AW230" s="13" t="s">
        <v>31</v>
      </c>
      <c r="AX230" s="13" t="s">
        <v>68</v>
      </c>
      <c r="AY230" s="243" t="s">
        <v>112</v>
      </c>
    </row>
    <row r="231" s="13" customFormat="1">
      <c r="A231" s="13"/>
      <c r="B231" s="232"/>
      <c r="C231" s="233"/>
      <c r="D231" s="234" t="s">
        <v>122</v>
      </c>
      <c r="E231" s="235" t="s">
        <v>19</v>
      </c>
      <c r="F231" s="236" t="s">
        <v>385</v>
      </c>
      <c r="G231" s="233"/>
      <c r="H231" s="237">
        <v>1</v>
      </c>
      <c r="I231" s="238"/>
      <c r="J231" s="233"/>
      <c r="K231" s="233"/>
      <c r="L231" s="239"/>
      <c r="M231" s="240"/>
      <c r="N231" s="241"/>
      <c r="O231" s="241"/>
      <c r="P231" s="241"/>
      <c r="Q231" s="241"/>
      <c r="R231" s="241"/>
      <c r="S231" s="241"/>
      <c r="T231" s="24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3" t="s">
        <v>122</v>
      </c>
      <c r="AU231" s="243" t="s">
        <v>78</v>
      </c>
      <c r="AV231" s="13" t="s">
        <v>78</v>
      </c>
      <c r="AW231" s="13" t="s">
        <v>31</v>
      </c>
      <c r="AX231" s="13" t="s">
        <v>68</v>
      </c>
      <c r="AY231" s="243" t="s">
        <v>112</v>
      </c>
    </row>
    <row r="232" s="14" customFormat="1">
      <c r="A232" s="14"/>
      <c r="B232" s="251"/>
      <c r="C232" s="252"/>
      <c r="D232" s="234" t="s">
        <v>122</v>
      </c>
      <c r="E232" s="253" t="s">
        <v>19</v>
      </c>
      <c r="F232" s="254" t="s">
        <v>187</v>
      </c>
      <c r="G232" s="252"/>
      <c r="H232" s="255">
        <v>3</v>
      </c>
      <c r="I232" s="256"/>
      <c r="J232" s="252"/>
      <c r="K232" s="252"/>
      <c r="L232" s="257"/>
      <c r="M232" s="258"/>
      <c r="N232" s="259"/>
      <c r="O232" s="259"/>
      <c r="P232" s="259"/>
      <c r="Q232" s="259"/>
      <c r="R232" s="259"/>
      <c r="S232" s="259"/>
      <c r="T232" s="260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61" t="s">
        <v>122</v>
      </c>
      <c r="AU232" s="261" t="s">
        <v>78</v>
      </c>
      <c r="AV232" s="14" t="s">
        <v>135</v>
      </c>
      <c r="AW232" s="14" t="s">
        <v>31</v>
      </c>
      <c r="AX232" s="14" t="s">
        <v>76</v>
      </c>
      <c r="AY232" s="261" t="s">
        <v>112</v>
      </c>
    </row>
    <row r="233" s="2" customFormat="1" ht="36" customHeight="1">
      <c r="A233" s="39"/>
      <c r="B233" s="40"/>
      <c r="C233" s="219" t="s">
        <v>390</v>
      </c>
      <c r="D233" s="219" t="s">
        <v>115</v>
      </c>
      <c r="E233" s="220" t="s">
        <v>391</v>
      </c>
      <c r="F233" s="221" t="s">
        <v>392</v>
      </c>
      <c r="G233" s="222" t="s">
        <v>118</v>
      </c>
      <c r="H233" s="223">
        <v>31.800000000000001</v>
      </c>
      <c r="I233" s="224"/>
      <c r="J233" s="225">
        <f>ROUND(I233*H233,2)</f>
        <v>0</v>
      </c>
      <c r="K233" s="221" t="s">
        <v>119</v>
      </c>
      <c r="L233" s="45"/>
      <c r="M233" s="226" t="s">
        <v>19</v>
      </c>
      <c r="N233" s="227" t="s">
        <v>39</v>
      </c>
      <c r="O233" s="85"/>
      <c r="P233" s="228">
        <f>O233*H233</f>
        <v>0</v>
      </c>
      <c r="Q233" s="228">
        <v>4.0000000000000003E-05</v>
      </c>
      <c r="R233" s="228">
        <f>Q233*H233</f>
        <v>0.0012720000000000001</v>
      </c>
      <c r="S233" s="228">
        <v>0</v>
      </c>
      <c r="T233" s="229">
        <f>S233*H233</f>
        <v>0</v>
      </c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R233" s="230" t="s">
        <v>135</v>
      </c>
      <c r="AT233" s="230" t="s">
        <v>115</v>
      </c>
      <c r="AU233" s="230" t="s">
        <v>78</v>
      </c>
      <c r="AY233" s="18" t="s">
        <v>112</v>
      </c>
      <c r="BE233" s="231">
        <f>IF(N233="základní",J233,0)</f>
        <v>0</v>
      </c>
      <c r="BF233" s="231">
        <f>IF(N233="snížená",J233,0)</f>
        <v>0</v>
      </c>
      <c r="BG233" s="231">
        <f>IF(N233="zákl. přenesená",J233,0)</f>
        <v>0</v>
      </c>
      <c r="BH233" s="231">
        <f>IF(N233="sníž. přenesená",J233,0)</f>
        <v>0</v>
      </c>
      <c r="BI233" s="231">
        <f>IF(N233="nulová",J233,0)</f>
        <v>0</v>
      </c>
      <c r="BJ233" s="18" t="s">
        <v>76</v>
      </c>
      <c r="BK233" s="231">
        <f>ROUND(I233*H233,2)</f>
        <v>0</v>
      </c>
      <c r="BL233" s="18" t="s">
        <v>135</v>
      </c>
      <c r="BM233" s="230" t="s">
        <v>393</v>
      </c>
    </row>
    <row r="234" s="13" customFormat="1">
      <c r="A234" s="13"/>
      <c r="B234" s="232"/>
      <c r="C234" s="233"/>
      <c r="D234" s="234" t="s">
        <v>122</v>
      </c>
      <c r="E234" s="235" t="s">
        <v>19</v>
      </c>
      <c r="F234" s="236" t="s">
        <v>394</v>
      </c>
      <c r="G234" s="233"/>
      <c r="H234" s="237">
        <v>10.199999999999999</v>
      </c>
      <c r="I234" s="238"/>
      <c r="J234" s="233"/>
      <c r="K234" s="233"/>
      <c r="L234" s="239"/>
      <c r="M234" s="240"/>
      <c r="N234" s="241"/>
      <c r="O234" s="241"/>
      <c r="P234" s="241"/>
      <c r="Q234" s="241"/>
      <c r="R234" s="241"/>
      <c r="S234" s="241"/>
      <c r="T234" s="24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3" t="s">
        <v>122</v>
      </c>
      <c r="AU234" s="243" t="s">
        <v>78</v>
      </c>
      <c r="AV234" s="13" t="s">
        <v>78</v>
      </c>
      <c r="AW234" s="13" t="s">
        <v>31</v>
      </c>
      <c r="AX234" s="13" t="s">
        <v>68</v>
      </c>
      <c r="AY234" s="243" t="s">
        <v>112</v>
      </c>
    </row>
    <row r="235" s="13" customFormat="1">
      <c r="A235" s="13"/>
      <c r="B235" s="232"/>
      <c r="C235" s="233"/>
      <c r="D235" s="234" t="s">
        <v>122</v>
      </c>
      <c r="E235" s="235" t="s">
        <v>19</v>
      </c>
      <c r="F235" s="236" t="s">
        <v>383</v>
      </c>
      <c r="G235" s="233"/>
      <c r="H235" s="237">
        <v>0</v>
      </c>
      <c r="I235" s="238"/>
      <c r="J235" s="233"/>
      <c r="K235" s="233"/>
      <c r="L235" s="239"/>
      <c r="M235" s="240"/>
      <c r="N235" s="241"/>
      <c r="O235" s="241"/>
      <c r="P235" s="241"/>
      <c r="Q235" s="241"/>
      <c r="R235" s="241"/>
      <c r="S235" s="241"/>
      <c r="T235" s="24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43" t="s">
        <v>122</v>
      </c>
      <c r="AU235" s="243" t="s">
        <v>78</v>
      </c>
      <c r="AV235" s="13" t="s">
        <v>78</v>
      </c>
      <c r="AW235" s="13" t="s">
        <v>31</v>
      </c>
      <c r="AX235" s="13" t="s">
        <v>68</v>
      </c>
      <c r="AY235" s="243" t="s">
        <v>112</v>
      </c>
    </row>
    <row r="236" s="13" customFormat="1">
      <c r="A236" s="13"/>
      <c r="B236" s="232"/>
      <c r="C236" s="233"/>
      <c r="D236" s="234" t="s">
        <v>122</v>
      </c>
      <c r="E236" s="235" t="s">
        <v>19</v>
      </c>
      <c r="F236" s="236" t="s">
        <v>395</v>
      </c>
      <c r="G236" s="233"/>
      <c r="H236" s="237">
        <v>17.199999999999999</v>
      </c>
      <c r="I236" s="238"/>
      <c r="J236" s="233"/>
      <c r="K236" s="233"/>
      <c r="L236" s="239"/>
      <c r="M236" s="240"/>
      <c r="N236" s="241"/>
      <c r="O236" s="241"/>
      <c r="P236" s="241"/>
      <c r="Q236" s="241"/>
      <c r="R236" s="241"/>
      <c r="S236" s="241"/>
      <c r="T236" s="24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3" t="s">
        <v>122</v>
      </c>
      <c r="AU236" s="243" t="s">
        <v>78</v>
      </c>
      <c r="AV236" s="13" t="s">
        <v>78</v>
      </c>
      <c r="AW236" s="13" t="s">
        <v>31</v>
      </c>
      <c r="AX236" s="13" t="s">
        <v>68</v>
      </c>
      <c r="AY236" s="243" t="s">
        <v>112</v>
      </c>
    </row>
    <row r="237" s="13" customFormat="1">
      <c r="A237" s="13"/>
      <c r="B237" s="232"/>
      <c r="C237" s="233"/>
      <c r="D237" s="234" t="s">
        <v>122</v>
      </c>
      <c r="E237" s="235" t="s">
        <v>19</v>
      </c>
      <c r="F237" s="236" t="s">
        <v>396</v>
      </c>
      <c r="G237" s="233"/>
      <c r="H237" s="237">
        <v>4.4000000000000004</v>
      </c>
      <c r="I237" s="238"/>
      <c r="J237" s="233"/>
      <c r="K237" s="233"/>
      <c r="L237" s="239"/>
      <c r="M237" s="240"/>
      <c r="N237" s="241"/>
      <c r="O237" s="241"/>
      <c r="P237" s="241"/>
      <c r="Q237" s="241"/>
      <c r="R237" s="241"/>
      <c r="S237" s="241"/>
      <c r="T237" s="24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43" t="s">
        <v>122</v>
      </c>
      <c r="AU237" s="243" t="s">
        <v>78</v>
      </c>
      <c r="AV237" s="13" t="s">
        <v>78</v>
      </c>
      <c r="AW237" s="13" t="s">
        <v>31</v>
      </c>
      <c r="AX237" s="13" t="s">
        <v>68</v>
      </c>
      <c r="AY237" s="243" t="s">
        <v>112</v>
      </c>
    </row>
    <row r="238" s="14" customFormat="1">
      <c r="A238" s="14"/>
      <c r="B238" s="251"/>
      <c r="C238" s="252"/>
      <c r="D238" s="234" t="s">
        <v>122</v>
      </c>
      <c r="E238" s="253" t="s">
        <v>19</v>
      </c>
      <c r="F238" s="254" t="s">
        <v>187</v>
      </c>
      <c r="G238" s="252"/>
      <c r="H238" s="255">
        <v>31.799999999999997</v>
      </c>
      <c r="I238" s="256"/>
      <c r="J238" s="252"/>
      <c r="K238" s="252"/>
      <c r="L238" s="257"/>
      <c r="M238" s="258"/>
      <c r="N238" s="259"/>
      <c r="O238" s="259"/>
      <c r="P238" s="259"/>
      <c r="Q238" s="259"/>
      <c r="R238" s="259"/>
      <c r="S238" s="259"/>
      <c r="T238" s="260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1" t="s">
        <v>122</v>
      </c>
      <c r="AU238" s="261" t="s">
        <v>78</v>
      </c>
      <c r="AV238" s="14" t="s">
        <v>135</v>
      </c>
      <c r="AW238" s="14" t="s">
        <v>31</v>
      </c>
      <c r="AX238" s="14" t="s">
        <v>76</v>
      </c>
      <c r="AY238" s="261" t="s">
        <v>112</v>
      </c>
    </row>
    <row r="239" s="2" customFormat="1" ht="48" customHeight="1">
      <c r="A239" s="39"/>
      <c r="B239" s="40"/>
      <c r="C239" s="219" t="s">
        <v>397</v>
      </c>
      <c r="D239" s="219" t="s">
        <v>115</v>
      </c>
      <c r="E239" s="220" t="s">
        <v>398</v>
      </c>
      <c r="F239" s="221" t="s">
        <v>399</v>
      </c>
      <c r="G239" s="222" t="s">
        <v>118</v>
      </c>
      <c r="H239" s="223">
        <v>31.800000000000001</v>
      </c>
      <c r="I239" s="224"/>
      <c r="J239" s="225">
        <f>ROUND(I239*H239,2)</f>
        <v>0</v>
      </c>
      <c r="K239" s="221" t="s">
        <v>119</v>
      </c>
      <c r="L239" s="45"/>
      <c r="M239" s="226" t="s">
        <v>19</v>
      </c>
      <c r="N239" s="227" t="s">
        <v>39</v>
      </c>
      <c r="O239" s="85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135</v>
      </c>
      <c r="AT239" s="230" t="s">
        <v>115</v>
      </c>
      <c r="AU239" s="230" t="s">
        <v>78</v>
      </c>
      <c r="AY239" s="18" t="s">
        <v>112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76</v>
      </c>
      <c r="BK239" s="231">
        <f>ROUND(I239*H239,2)</f>
        <v>0</v>
      </c>
      <c r="BL239" s="18" t="s">
        <v>135</v>
      </c>
      <c r="BM239" s="230" t="s">
        <v>400</v>
      </c>
    </row>
    <row r="240" s="13" customFormat="1">
      <c r="A240" s="13"/>
      <c r="B240" s="232"/>
      <c r="C240" s="233"/>
      <c r="D240" s="234" t="s">
        <v>122</v>
      </c>
      <c r="E240" s="235" t="s">
        <v>19</v>
      </c>
      <c r="F240" s="236" t="s">
        <v>394</v>
      </c>
      <c r="G240" s="233"/>
      <c r="H240" s="237">
        <v>10.199999999999999</v>
      </c>
      <c r="I240" s="238"/>
      <c r="J240" s="233"/>
      <c r="K240" s="233"/>
      <c r="L240" s="239"/>
      <c r="M240" s="240"/>
      <c r="N240" s="241"/>
      <c r="O240" s="241"/>
      <c r="P240" s="241"/>
      <c r="Q240" s="241"/>
      <c r="R240" s="241"/>
      <c r="S240" s="241"/>
      <c r="T240" s="24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3" t="s">
        <v>122</v>
      </c>
      <c r="AU240" s="243" t="s">
        <v>78</v>
      </c>
      <c r="AV240" s="13" t="s">
        <v>78</v>
      </c>
      <c r="AW240" s="13" t="s">
        <v>31</v>
      </c>
      <c r="AX240" s="13" t="s">
        <v>68</v>
      </c>
      <c r="AY240" s="243" t="s">
        <v>112</v>
      </c>
    </row>
    <row r="241" s="13" customFormat="1">
      <c r="A241" s="13"/>
      <c r="B241" s="232"/>
      <c r="C241" s="233"/>
      <c r="D241" s="234" t="s">
        <v>122</v>
      </c>
      <c r="E241" s="235" t="s">
        <v>19</v>
      </c>
      <c r="F241" s="236" t="s">
        <v>383</v>
      </c>
      <c r="G241" s="233"/>
      <c r="H241" s="237">
        <v>0</v>
      </c>
      <c r="I241" s="238"/>
      <c r="J241" s="233"/>
      <c r="K241" s="233"/>
      <c r="L241" s="239"/>
      <c r="M241" s="240"/>
      <c r="N241" s="241"/>
      <c r="O241" s="241"/>
      <c r="P241" s="241"/>
      <c r="Q241" s="241"/>
      <c r="R241" s="241"/>
      <c r="S241" s="241"/>
      <c r="T241" s="24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3" t="s">
        <v>122</v>
      </c>
      <c r="AU241" s="243" t="s">
        <v>78</v>
      </c>
      <c r="AV241" s="13" t="s">
        <v>78</v>
      </c>
      <c r="AW241" s="13" t="s">
        <v>31</v>
      </c>
      <c r="AX241" s="13" t="s">
        <v>68</v>
      </c>
      <c r="AY241" s="243" t="s">
        <v>112</v>
      </c>
    </row>
    <row r="242" s="13" customFormat="1">
      <c r="A242" s="13"/>
      <c r="B242" s="232"/>
      <c r="C242" s="233"/>
      <c r="D242" s="234" t="s">
        <v>122</v>
      </c>
      <c r="E242" s="235" t="s">
        <v>19</v>
      </c>
      <c r="F242" s="236" t="s">
        <v>395</v>
      </c>
      <c r="G242" s="233"/>
      <c r="H242" s="237">
        <v>17.199999999999999</v>
      </c>
      <c r="I242" s="238"/>
      <c r="J242" s="233"/>
      <c r="K242" s="233"/>
      <c r="L242" s="239"/>
      <c r="M242" s="240"/>
      <c r="N242" s="241"/>
      <c r="O242" s="241"/>
      <c r="P242" s="241"/>
      <c r="Q242" s="241"/>
      <c r="R242" s="241"/>
      <c r="S242" s="241"/>
      <c r="T242" s="24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43" t="s">
        <v>122</v>
      </c>
      <c r="AU242" s="243" t="s">
        <v>78</v>
      </c>
      <c r="AV242" s="13" t="s">
        <v>78</v>
      </c>
      <c r="AW242" s="13" t="s">
        <v>31</v>
      </c>
      <c r="AX242" s="13" t="s">
        <v>68</v>
      </c>
      <c r="AY242" s="243" t="s">
        <v>112</v>
      </c>
    </row>
    <row r="243" s="13" customFormat="1">
      <c r="A243" s="13"/>
      <c r="B243" s="232"/>
      <c r="C243" s="233"/>
      <c r="D243" s="234" t="s">
        <v>122</v>
      </c>
      <c r="E243" s="235" t="s">
        <v>19</v>
      </c>
      <c r="F243" s="236" t="s">
        <v>396</v>
      </c>
      <c r="G243" s="233"/>
      <c r="H243" s="237">
        <v>4.4000000000000004</v>
      </c>
      <c r="I243" s="238"/>
      <c r="J243" s="233"/>
      <c r="K243" s="233"/>
      <c r="L243" s="239"/>
      <c r="M243" s="240"/>
      <c r="N243" s="241"/>
      <c r="O243" s="241"/>
      <c r="P243" s="241"/>
      <c r="Q243" s="241"/>
      <c r="R243" s="241"/>
      <c r="S243" s="241"/>
      <c r="T243" s="24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43" t="s">
        <v>122</v>
      </c>
      <c r="AU243" s="243" t="s">
        <v>78</v>
      </c>
      <c r="AV243" s="13" t="s">
        <v>78</v>
      </c>
      <c r="AW243" s="13" t="s">
        <v>31</v>
      </c>
      <c r="AX243" s="13" t="s">
        <v>68</v>
      </c>
      <c r="AY243" s="243" t="s">
        <v>112</v>
      </c>
    </row>
    <row r="244" s="14" customFormat="1">
      <c r="A244" s="14"/>
      <c r="B244" s="251"/>
      <c r="C244" s="252"/>
      <c r="D244" s="234" t="s">
        <v>122</v>
      </c>
      <c r="E244" s="253" t="s">
        <v>19</v>
      </c>
      <c r="F244" s="254" t="s">
        <v>187</v>
      </c>
      <c r="G244" s="252"/>
      <c r="H244" s="255">
        <v>31.799999999999997</v>
      </c>
      <c r="I244" s="256"/>
      <c r="J244" s="252"/>
      <c r="K244" s="252"/>
      <c r="L244" s="257"/>
      <c r="M244" s="258"/>
      <c r="N244" s="259"/>
      <c r="O244" s="259"/>
      <c r="P244" s="259"/>
      <c r="Q244" s="259"/>
      <c r="R244" s="259"/>
      <c r="S244" s="259"/>
      <c r="T244" s="260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61" t="s">
        <v>122</v>
      </c>
      <c r="AU244" s="261" t="s">
        <v>78</v>
      </c>
      <c r="AV244" s="14" t="s">
        <v>135</v>
      </c>
      <c r="AW244" s="14" t="s">
        <v>31</v>
      </c>
      <c r="AX244" s="14" t="s">
        <v>76</v>
      </c>
      <c r="AY244" s="261" t="s">
        <v>112</v>
      </c>
    </row>
    <row r="245" s="2" customFormat="1" ht="24" customHeight="1">
      <c r="A245" s="39"/>
      <c r="B245" s="40"/>
      <c r="C245" s="262" t="s">
        <v>401</v>
      </c>
      <c r="D245" s="262" t="s">
        <v>247</v>
      </c>
      <c r="E245" s="263" t="s">
        <v>402</v>
      </c>
      <c r="F245" s="264" t="s">
        <v>403</v>
      </c>
      <c r="G245" s="265" t="s">
        <v>118</v>
      </c>
      <c r="H245" s="266">
        <v>32.277000000000001</v>
      </c>
      <c r="I245" s="267"/>
      <c r="J245" s="268">
        <f>ROUND(I245*H245,2)</f>
        <v>0</v>
      </c>
      <c r="K245" s="264" t="s">
        <v>119</v>
      </c>
      <c r="L245" s="269"/>
      <c r="M245" s="270" t="s">
        <v>19</v>
      </c>
      <c r="N245" s="271" t="s">
        <v>39</v>
      </c>
      <c r="O245" s="85"/>
      <c r="P245" s="228">
        <f>O245*H245</f>
        <v>0</v>
      </c>
      <c r="Q245" s="228">
        <v>0.042999999999999997</v>
      </c>
      <c r="R245" s="228">
        <f>Q245*H245</f>
        <v>1.3879109999999999</v>
      </c>
      <c r="S245" s="228">
        <v>0</v>
      </c>
      <c r="T245" s="229">
        <f>S245*H245</f>
        <v>0</v>
      </c>
      <c r="U245" s="39"/>
      <c r="V245" s="39"/>
      <c r="W245" s="39"/>
      <c r="X245" s="39"/>
      <c r="Y245" s="39"/>
      <c r="Z245" s="39"/>
      <c r="AA245" s="39"/>
      <c r="AB245" s="39"/>
      <c r="AC245" s="39"/>
      <c r="AD245" s="39"/>
      <c r="AE245" s="39"/>
      <c r="AR245" s="230" t="s">
        <v>156</v>
      </c>
      <c r="AT245" s="230" t="s">
        <v>247</v>
      </c>
      <c r="AU245" s="230" t="s">
        <v>78</v>
      </c>
      <c r="AY245" s="18" t="s">
        <v>112</v>
      </c>
      <c r="BE245" s="231">
        <f>IF(N245="základní",J245,0)</f>
        <v>0</v>
      </c>
      <c r="BF245" s="231">
        <f>IF(N245="snížená",J245,0)</f>
        <v>0</v>
      </c>
      <c r="BG245" s="231">
        <f>IF(N245="zákl. přenesená",J245,0)</f>
        <v>0</v>
      </c>
      <c r="BH245" s="231">
        <f>IF(N245="sníž. přenesená",J245,0)</f>
        <v>0</v>
      </c>
      <c r="BI245" s="231">
        <f>IF(N245="nulová",J245,0)</f>
        <v>0</v>
      </c>
      <c r="BJ245" s="18" t="s">
        <v>76</v>
      </c>
      <c r="BK245" s="231">
        <f>ROUND(I245*H245,2)</f>
        <v>0</v>
      </c>
      <c r="BL245" s="18" t="s">
        <v>135</v>
      </c>
      <c r="BM245" s="230" t="s">
        <v>404</v>
      </c>
    </row>
    <row r="246" s="13" customFormat="1">
      <c r="A246" s="13"/>
      <c r="B246" s="232"/>
      <c r="C246" s="233"/>
      <c r="D246" s="234" t="s">
        <v>122</v>
      </c>
      <c r="E246" s="235" t="s">
        <v>19</v>
      </c>
      <c r="F246" s="236" t="s">
        <v>405</v>
      </c>
      <c r="G246" s="233"/>
      <c r="H246" s="237">
        <v>32.277000000000001</v>
      </c>
      <c r="I246" s="238"/>
      <c r="J246" s="233"/>
      <c r="K246" s="233"/>
      <c r="L246" s="239"/>
      <c r="M246" s="240"/>
      <c r="N246" s="241"/>
      <c r="O246" s="241"/>
      <c r="P246" s="241"/>
      <c r="Q246" s="241"/>
      <c r="R246" s="241"/>
      <c r="S246" s="241"/>
      <c r="T246" s="24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43" t="s">
        <v>122</v>
      </c>
      <c r="AU246" s="243" t="s">
        <v>78</v>
      </c>
      <c r="AV246" s="13" t="s">
        <v>78</v>
      </c>
      <c r="AW246" s="13" t="s">
        <v>31</v>
      </c>
      <c r="AX246" s="13" t="s">
        <v>76</v>
      </c>
      <c r="AY246" s="243" t="s">
        <v>112</v>
      </c>
    </row>
    <row r="247" s="2" customFormat="1" ht="24" customHeight="1">
      <c r="A247" s="39"/>
      <c r="B247" s="40"/>
      <c r="C247" s="219" t="s">
        <v>406</v>
      </c>
      <c r="D247" s="219" t="s">
        <v>115</v>
      </c>
      <c r="E247" s="220" t="s">
        <v>407</v>
      </c>
      <c r="F247" s="221" t="s">
        <v>408</v>
      </c>
      <c r="G247" s="222" t="s">
        <v>342</v>
      </c>
      <c r="H247" s="223">
        <v>51</v>
      </c>
      <c r="I247" s="224"/>
      <c r="J247" s="225">
        <f>ROUND(I247*H247,2)</f>
        <v>0</v>
      </c>
      <c r="K247" s="221" t="s">
        <v>119</v>
      </c>
      <c r="L247" s="45"/>
      <c r="M247" s="226" t="s">
        <v>19</v>
      </c>
      <c r="N247" s="227" t="s">
        <v>39</v>
      </c>
      <c r="O247" s="85"/>
      <c r="P247" s="228">
        <f>O247*H247</f>
        <v>0</v>
      </c>
      <c r="Q247" s="228">
        <v>0.42080000000000001</v>
      </c>
      <c r="R247" s="228">
        <f>Q247*H247</f>
        <v>21.460799999999999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135</v>
      </c>
      <c r="AT247" s="230" t="s">
        <v>115</v>
      </c>
      <c r="AU247" s="230" t="s">
        <v>78</v>
      </c>
      <c r="AY247" s="18" t="s">
        <v>112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76</v>
      </c>
      <c r="BK247" s="231">
        <f>ROUND(I247*H247,2)</f>
        <v>0</v>
      </c>
      <c r="BL247" s="18" t="s">
        <v>135</v>
      </c>
      <c r="BM247" s="230" t="s">
        <v>409</v>
      </c>
    </row>
    <row r="248" s="2" customFormat="1">
      <c r="A248" s="39"/>
      <c r="B248" s="40"/>
      <c r="C248" s="41"/>
      <c r="D248" s="234" t="s">
        <v>128</v>
      </c>
      <c r="E248" s="41"/>
      <c r="F248" s="244" t="s">
        <v>410</v>
      </c>
      <c r="G248" s="41"/>
      <c r="H248" s="41"/>
      <c r="I248" s="137"/>
      <c r="J248" s="41"/>
      <c r="K248" s="41"/>
      <c r="L248" s="45"/>
      <c r="M248" s="245"/>
      <c r="N248" s="246"/>
      <c r="O248" s="85"/>
      <c r="P248" s="85"/>
      <c r="Q248" s="85"/>
      <c r="R248" s="85"/>
      <c r="S248" s="85"/>
      <c r="T248" s="86"/>
      <c r="U248" s="39"/>
      <c r="V248" s="39"/>
      <c r="W248" s="39"/>
      <c r="X248" s="39"/>
      <c r="Y248" s="39"/>
      <c r="Z248" s="39"/>
      <c r="AA248" s="39"/>
      <c r="AB248" s="39"/>
      <c r="AC248" s="39"/>
      <c r="AD248" s="39"/>
      <c r="AE248" s="39"/>
      <c r="AT248" s="18" t="s">
        <v>128</v>
      </c>
      <c r="AU248" s="18" t="s">
        <v>78</v>
      </c>
    </row>
    <row r="249" s="13" customFormat="1">
      <c r="A249" s="13"/>
      <c r="B249" s="232"/>
      <c r="C249" s="233"/>
      <c r="D249" s="234" t="s">
        <v>122</v>
      </c>
      <c r="E249" s="235" t="s">
        <v>19</v>
      </c>
      <c r="F249" s="236" t="s">
        <v>411</v>
      </c>
      <c r="G249" s="233"/>
      <c r="H249" s="237">
        <v>51</v>
      </c>
      <c r="I249" s="238"/>
      <c r="J249" s="233"/>
      <c r="K249" s="233"/>
      <c r="L249" s="239"/>
      <c r="M249" s="240"/>
      <c r="N249" s="241"/>
      <c r="O249" s="241"/>
      <c r="P249" s="241"/>
      <c r="Q249" s="241"/>
      <c r="R249" s="241"/>
      <c r="S249" s="241"/>
      <c r="T249" s="242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43" t="s">
        <v>122</v>
      </c>
      <c r="AU249" s="243" t="s">
        <v>78</v>
      </c>
      <c r="AV249" s="13" t="s">
        <v>78</v>
      </c>
      <c r="AW249" s="13" t="s">
        <v>31</v>
      </c>
      <c r="AX249" s="13" t="s">
        <v>76</v>
      </c>
      <c r="AY249" s="243" t="s">
        <v>112</v>
      </c>
    </row>
    <row r="250" s="12" customFormat="1" ht="22.8" customHeight="1">
      <c r="A250" s="12"/>
      <c r="B250" s="203"/>
      <c r="C250" s="204"/>
      <c r="D250" s="205" t="s">
        <v>67</v>
      </c>
      <c r="E250" s="217" t="s">
        <v>160</v>
      </c>
      <c r="F250" s="217" t="s">
        <v>412</v>
      </c>
      <c r="G250" s="204"/>
      <c r="H250" s="204"/>
      <c r="I250" s="207"/>
      <c r="J250" s="218">
        <f>BK250</f>
        <v>0</v>
      </c>
      <c r="K250" s="204"/>
      <c r="L250" s="209"/>
      <c r="M250" s="210"/>
      <c r="N250" s="211"/>
      <c r="O250" s="211"/>
      <c r="P250" s="212">
        <f>SUM(P251:P357)</f>
        <v>0</v>
      </c>
      <c r="Q250" s="211"/>
      <c r="R250" s="212">
        <f>SUM(R251:R357)</f>
        <v>208.87830250000005</v>
      </c>
      <c r="S250" s="211"/>
      <c r="T250" s="213">
        <f>SUM(T251:T357)</f>
        <v>0.49199999999999999</v>
      </c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R250" s="214" t="s">
        <v>76</v>
      </c>
      <c r="AT250" s="215" t="s">
        <v>67</v>
      </c>
      <c r="AU250" s="215" t="s">
        <v>76</v>
      </c>
      <c r="AY250" s="214" t="s">
        <v>112</v>
      </c>
      <c r="BK250" s="216">
        <f>SUM(BK251:BK357)</f>
        <v>0</v>
      </c>
    </row>
    <row r="251" s="2" customFormat="1" ht="36" customHeight="1">
      <c r="A251" s="39"/>
      <c r="B251" s="40"/>
      <c r="C251" s="219" t="s">
        <v>413</v>
      </c>
      <c r="D251" s="219" t="s">
        <v>115</v>
      </c>
      <c r="E251" s="220" t="s">
        <v>414</v>
      </c>
      <c r="F251" s="221" t="s">
        <v>415</v>
      </c>
      <c r="G251" s="222" t="s">
        <v>118</v>
      </c>
      <c r="H251" s="223">
        <v>7</v>
      </c>
      <c r="I251" s="224"/>
      <c r="J251" s="225">
        <f>ROUND(I251*H251,2)</f>
        <v>0</v>
      </c>
      <c r="K251" s="221" t="s">
        <v>119</v>
      </c>
      <c r="L251" s="45"/>
      <c r="M251" s="226" t="s">
        <v>19</v>
      </c>
      <c r="N251" s="227" t="s">
        <v>39</v>
      </c>
      <c r="O251" s="85"/>
      <c r="P251" s="228">
        <f>O251*H251</f>
        <v>0</v>
      </c>
      <c r="Q251" s="228">
        <v>0</v>
      </c>
      <c r="R251" s="228">
        <f>Q251*H251</f>
        <v>0</v>
      </c>
      <c r="S251" s="228">
        <v>0</v>
      </c>
      <c r="T251" s="229">
        <f>S251*H251</f>
        <v>0</v>
      </c>
      <c r="U251" s="39"/>
      <c r="V251" s="39"/>
      <c r="W251" s="39"/>
      <c r="X251" s="39"/>
      <c r="Y251" s="39"/>
      <c r="Z251" s="39"/>
      <c r="AA251" s="39"/>
      <c r="AB251" s="39"/>
      <c r="AC251" s="39"/>
      <c r="AD251" s="39"/>
      <c r="AE251" s="39"/>
      <c r="AR251" s="230" t="s">
        <v>135</v>
      </c>
      <c r="AT251" s="230" t="s">
        <v>115</v>
      </c>
      <c r="AU251" s="230" t="s">
        <v>78</v>
      </c>
      <c r="AY251" s="18" t="s">
        <v>112</v>
      </c>
      <c r="BE251" s="231">
        <f>IF(N251="základní",J251,0)</f>
        <v>0</v>
      </c>
      <c r="BF251" s="231">
        <f>IF(N251="snížená",J251,0)</f>
        <v>0</v>
      </c>
      <c r="BG251" s="231">
        <f>IF(N251="zákl. přenesená",J251,0)</f>
        <v>0</v>
      </c>
      <c r="BH251" s="231">
        <f>IF(N251="sníž. přenesená",J251,0)</f>
        <v>0</v>
      </c>
      <c r="BI251" s="231">
        <f>IF(N251="nulová",J251,0)</f>
        <v>0</v>
      </c>
      <c r="BJ251" s="18" t="s">
        <v>76</v>
      </c>
      <c r="BK251" s="231">
        <f>ROUND(I251*H251,2)</f>
        <v>0</v>
      </c>
      <c r="BL251" s="18" t="s">
        <v>135</v>
      </c>
      <c r="BM251" s="230" t="s">
        <v>416</v>
      </c>
    </row>
    <row r="252" s="13" customFormat="1">
      <c r="A252" s="13"/>
      <c r="B252" s="232"/>
      <c r="C252" s="233"/>
      <c r="D252" s="234" t="s">
        <v>122</v>
      </c>
      <c r="E252" s="235" t="s">
        <v>19</v>
      </c>
      <c r="F252" s="236" t="s">
        <v>417</v>
      </c>
      <c r="G252" s="233"/>
      <c r="H252" s="237">
        <v>7</v>
      </c>
      <c r="I252" s="238"/>
      <c r="J252" s="233"/>
      <c r="K252" s="233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122</v>
      </c>
      <c r="AU252" s="243" t="s">
        <v>78</v>
      </c>
      <c r="AV252" s="13" t="s">
        <v>78</v>
      </c>
      <c r="AW252" s="13" t="s">
        <v>31</v>
      </c>
      <c r="AX252" s="13" t="s">
        <v>76</v>
      </c>
      <c r="AY252" s="243" t="s">
        <v>112</v>
      </c>
    </row>
    <row r="253" s="2" customFormat="1" ht="24" customHeight="1">
      <c r="A253" s="39"/>
      <c r="B253" s="40"/>
      <c r="C253" s="219" t="s">
        <v>411</v>
      </c>
      <c r="D253" s="219" t="s">
        <v>115</v>
      </c>
      <c r="E253" s="220" t="s">
        <v>418</v>
      </c>
      <c r="F253" s="221" t="s">
        <v>419</v>
      </c>
      <c r="G253" s="222" t="s">
        <v>118</v>
      </c>
      <c r="H253" s="223">
        <v>7</v>
      </c>
      <c r="I253" s="224"/>
      <c r="J253" s="225">
        <f>ROUND(I253*H253,2)</f>
        <v>0</v>
      </c>
      <c r="K253" s="221" t="s">
        <v>119</v>
      </c>
      <c r="L253" s="45"/>
      <c r="M253" s="226" t="s">
        <v>19</v>
      </c>
      <c r="N253" s="227" t="s">
        <v>39</v>
      </c>
      <c r="O253" s="85"/>
      <c r="P253" s="228">
        <f>O253*H253</f>
        <v>0</v>
      </c>
      <c r="Q253" s="228">
        <v>0.00014999999999999999</v>
      </c>
      <c r="R253" s="228">
        <f>Q253*H253</f>
        <v>0.0010499999999999999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135</v>
      </c>
      <c r="AT253" s="230" t="s">
        <v>115</v>
      </c>
      <c r="AU253" s="230" t="s">
        <v>78</v>
      </c>
      <c r="AY253" s="18" t="s">
        <v>112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76</v>
      </c>
      <c r="BK253" s="231">
        <f>ROUND(I253*H253,2)</f>
        <v>0</v>
      </c>
      <c r="BL253" s="18" t="s">
        <v>135</v>
      </c>
      <c r="BM253" s="230" t="s">
        <v>420</v>
      </c>
    </row>
    <row r="254" s="13" customFormat="1">
      <c r="A254" s="13"/>
      <c r="B254" s="232"/>
      <c r="C254" s="233"/>
      <c r="D254" s="234" t="s">
        <v>122</v>
      </c>
      <c r="E254" s="235" t="s">
        <v>19</v>
      </c>
      <c r="F254" s="236" t="s">
        <v>417</v>
      </c>
      <c r="G254" s="233"/>
      <c r="H254" s="237">
        <v>7</v>
      </c>
      <c r="I254" s="238"/>
      <c r="J254" s="233"/>
      <c r="K254" s="233"/>
      <c r="L254" s="239"/>
      <c r="M254" s="240"/>
      <c r="N254" s="241"/>
      <c r="O254" s="241"/>
      <c r="P254" s="241"/>
      <c r="Q254" s="241"/>
      <c r="R254" s="241"/>
      <c r="S254" s="241"/>
      <c r="T254" s="242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3" t="s">
        <v>122</v>
      </c>
      <c r="AU254" s="243" t="s">
        <v>78</v>
      </c>
      <c r="AV254" s="13" t="s">
        <v>78</v>
      </c>
      <c r="AW254" s="13" t="s">
        <v>31</v>
      </c>
      <c r="AX254" s="13" t="s">
        <v>76</v>
      </c>
      <c r="AY254" s="243" t="s">
        <v>112</v>
      </c>
    </row>
    <row r="255" s="2" customFormat="1" ht="24" customHeight="1">
      <c r="A255" s="39"/>
      <c r="B255" s="40"/>
      <c r="C255" s="219" t="s">
        <v>421</v>
      </c>
      <c r="D255" s="219" t="s">
        <v>115</v>
      </c>
      <c r="E255" s="220" t="s">
        <v>422</v>
      </c>
      <c r="F255" s="221" t="s">
        <v>423</v>
      </c>
      <c r="G255" s="222" t="s">
        <v>118</v>
      </c>
      <c r="H255" s="223">
        <v>7</v>
      </c>
      <c r="I255" s="224"/>
      <c r="J255" s="225">
        <f>ROUND(I255*H255,2)</f>
        <v>0</v>
      </c>
      <c r="K255" s="221" t="s">
        <v>119</v>
      </c>
      <c r="L255" s="45"/>
      <c r="M255" s="226" t="s">
        <v>19</v>
      </c>
      <c r="N255" s="227" t="s">
        <v>39</v>
      </c>
      <c r="O255" s="85"/>
      <c r="P255" s="228">
        <f>O255*H255</f>
        <v>0</v>
      </c>
      <c r="Q255" s="228">
        <v>0.00064999999999999997</v>
      </c>
      <c r="R255" s="228">
        <f>Q255*H255</f>
        <v>0.0045500000000000002</v>
      </c>
      <c r="S255" s="228">
        <v>0</v>
      </c>
      <c r="T255" s="229">
        <f>S255*H255</f>
        <v>0</v>
      </c>
      <c r="U255" s="39"/>
      <c r="V255" s="39"/>
      <c r="W255" s="39"/>
      <c r="X255" s="39"/>
      <c r="Y255" s="39"/>
      <c r="Z255" s="39"/>
      <c r="AA255" s="39"/>
      <c r="AB255" s="39"/>
      <c r="AC255" s="39"/>
      <c r="AD255" s="39"/>
      <c r="AE255" s="39"/>
      <c r="AR255" s="230" t="s">
        <v>135</v>
      </c>
      <c r="AT255" s="230" t="s">
        <v>115</v>
      </c>
      <c r="AU255" s="230" t="s">
        <v>78</v>
      </c>
      <c r="AY255" s="18" t="s">
        <v>112</v>
      </c>
      <c r="BE255" s="231">
        <f>IF(N255="základní",J255,0)</f>
        <v>0</v>
      </c>
      <c r="BF255" s="231">
        <f>IF(N255="snížená",J255,0)</f>
        <v>0</v>
      </c>
      <c r="BG255" s="231">
        <f>IF(N255="zákl. přenesená",J255,0)</f>
        <v>0</v>
      </c>
      <c r="BH255" s="231">
        <f>IF(N255="sníž. přenesená",J255,0)</f>
        <v>0</v>
      </c>
      <c r="BI255" s="231">
        <f>IF(N255="nulová",J255,0)</f>
        <v>0</v>
      </c>
      <c r="BJ255" s="18" t="s">
        <v>76</v>
      </c>
      <c r="BK255" s="231">
        <f>ROUND(I255*H255,2)</f>
        <v>0</v>
      </c>
      <c r="BL255" s="18" t="s">
        <v>135</v>
      </c>
      <c r="BM255" s="230" t="s">
        <v>424</v>
      </c>
    </row>
    <row r="256" s="13" customFormat="1">
      <c r="A256" s="13"/>
      <c r="B256" s="232"/>
      <c r="C256" s="233"/>
      <c r="D256" s="234" t="s">
        <v>122</v>
      </c>
      <c r="E256" s="235" t="s">
        <v>19</v>
      </c>
      <c r="F256" s="236" t="s">
        <v>417</v>
      </c>
      <c r="G256" s="233"/>
      <c r="H256" s="237">
        <v>7</v>
      </c>
      <c r="I256" s="238"/>
      <c r="J256" s="233"/>
      <c r="K256" s="233"/>
      <c r="L256" s="239"/>
      <c r="M256" s="240"/>
      <c r="N256" s="241"/>
      <c r="O256" s="241"/>
      <c r="P256" s="241"/>
      <c r="Q256" s="241"/>
      <c r="R256" s="241"/>
      <c r="S256" s="241"/>
      <c r="T256" s="242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T256" s="243" t="s">
        <v>122</v>
      </c>
      <c r="AU256" s="243" t="s">
        <v>78</v>
      </c>
      <c r="AV256" s="13" t="s">
        <v>78</v>
      </c>
      <c r="AW256" s="13" t="s">
        <v>31</v>
      </c>
      <c r="AX256" s="13" t="s">
        <v>76</v>
      </c>
      <c r="AY256" s="243" t="s">
        <v>112</v>
      </c>
    </row>
    <row r="257" s="2" customFormat="1" ht="36" customHeight="1">
      <c r="A257" s="39"/>
      <c r="B257" s="40"/>
      <c r="C257" s="219" t="s">
        <v>425</v>
      </c>
      <c r="D257" s="219" t="s">
        <v>115</v>
      </c>
      <c r="E257" s="220" t="s">
        <v>426</v>
      </c>
      <c r="F257" s="221" t="s">
        <v>427</v>
      </c>
      <c r="G257" s="222" t="s">
        <v>183</v>
      </c>
      <c r="H257" s="223">
        <v>48.75</v>
      </c>
      <c r="I257" s="224"/>
      <c r="J257" s="225">
        <f>ROUND(I257*H257,2)</f>
        <v>0</v>
      </c>
      <c r="K257" s="221" t="s">
        <v>119</v>
      </c>
      <c r="L257" s="45"/>
      <c r="M257" s="226" t="s">
        <v>19</v>
      </c>
      <c r="N257" s="227" t="s">
        <v>39</v>
      </c>
      <c r="O257" s="85"/>
      <c r="P257" s="228">
        <f>O257*H257</f>
        <v>0</v>
      </c>
      <c r="Q257" s="228">
        <v>1.0000000000000001E-05</v>
      </c>
      <c r="R257" s="228">
        <f>Q257*H257</f>
        <v>0.00048750000000000003</v>
      </c>
      <c r="S257" s="228">
        <v>0</v>
      </c>
      <c r="T257" s="229">
        <f>S257*H257</f>
        <v>0</v>
      </c>
      <c r="U257" s="39"/>
      <c r="V257" s="39"/>
      <c r="W257" s="39"/>
      <c r="X257" s="39"/>
      <c r="Y257" s="39"/>
      <c r="Z257" s="39"/>
      <c r="AA257" s="39"/>
      <c r="AB257" s="39"/>
      <c r="AC257" s="39"/>
      <c r="AD257" s="39"/>
      <c r="AE257" s="39"/>
      <c r="AR257" s="230" t="s">
        <v>135</v>
      </c>
      <c r="AT257" s="230" t="s">
        <v>115</v>
      </c>
      <c r="AU257" s="230" t="s">
        <v>78</v>
      </c>
      <c r="AY257" s="18" t="s">
        <v>112</v>
      </c>
      <c r="BE257" s="231">
        <f>IF(N257="základní",J257,0)</f>
        <v>0</v>
      </c>
      <c r="BF257" s="231">
        <f>IF(N257="snížená",J257,0)</f>
        <v>0</v>
      </c>
      <c r="BG257" s="231">
        <f>IF(N257="zákl. přenesená",J257,0)</f>
        <v>0</v>
      </c>
      <c r="BH257" s="231">
        <f>IF(N257="sníž. přenesená",J257,0)</f>
        <v>0</v>
      </c>
      <c r="BI257" s="231">
        <f>IF(N257="nulová",J257,0)</f>
        <v>0</v>
      </c>
      <c r="BJ257" s="18" t="s">
        <v>76</v>
      </c>
      <c r="BK257" s="231">
        <f>ROUND(I257*H257,2)</f>
        <v>0</v>
      </c>
      <c r="BL257" s="18" t="s">
        <v>135</v>
      </c>
      <c r="BM257" s="230" t="s">
        <v>428</v>
      </c>
    </row>
    <row r="258" s="13" customFormat="1">
      <c r="A258" s="13"/>
      <c r="B258" s="232"/>
      <c r="C258" s="233"/>
      <c r="D258" s="234" t="s">
        <v>122</v>
      </c>
      <c r="E258" s="235" t="s">
        <v>19</v>
      </c>
      <c r="F258" s="236" t="s">
        <v>429</v>
      </c>
      <c r="G258" s="233"/>
      <c r="H258" s="237">
        <v>25.5</v>
      </c>
      <c r="I258" s="238"/>
      <c r="J258" s="233"/>
      <c r="K258" s="233"/>
      <c r="L258" s="239"/>
      <c r="M258" s="240"/>
      <c r="N258" s="241"/>
      <c r="O258" s="241"/>
      <c r="P258" s="241"/>
      <c r="Q258" s="241"/>
      <c r="R258" s="241"/>
      <c r="S258" s="241"/>
      <c r="T258" s="24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43" t="s">
        <v>122</v>
      </c>
      <c r="AU258" s="243" t="s">
        <v>78</v>
      </c>
      <c r="AV258" s="13" t="s">
        <v>78</v>
      </c>
      <c r="AW258" s="13" t="s">
        <v>31</v>
      </c>
      <c r="AX258" s="13" t="s">
        <v>68</v>
      </c>
      <c r="AY258" s="243" t="s">
        <v>112</v>
      </c>
    </row>
    <row r="259" s="13" customFormat="1">
      <c r="A259" s="13"/>
      <c r="B259" s="232"/>
      <c r="C259" s="233"/>
      <c r="D259" s="234" t="s">
        <v>122</v>
      </c>
      <c r="E259" s="235" t="s">
        <v>19</v>
      </c>
      <c r="F259" s="236" t="s">
        <v>430</v>
      </c>
      <c r="G259" s="233"/>
      <c r="H259" s="237">
        <v>17</v>
      </c>
      <c r="I259" s="238"/>
      <c r="J259" s="233"/>
      <c r="K259" s="233"/>
      <c r="L259" s="239"/>
      <c r="M259" s="240"/>
      <c r="N259" s="241"/>
      <c r="O259" s="241"/>
      <c r="P259" s="241"/>
      <c r="Q259" s="241"/>
      <c r="R259" s="241"/>
      <c r="S259" s="241"/>
      <c r="T259" s="242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243" t="s">
        <v>122</v>
      </c>
      <c r="AU259" s="243" t="s">
        <v>78</v>
      </c>
      <c r="AV259" s="13" t="s">
        <v>78</v>
      </c>
      <c r="AW259" s="13" t="s">
        <v>31</v>
      </c>
      <c r="AX259" s="13" t="s">
        <v>68</v>
      </c>
      <c r="AY259" s="243" t="s">
        <v>112</v>
      </c>
    </row>
    <row r="260" s="13" customFormat="1">
      <c r="A260" s="13"/>
      <c r="B260" s="232"/>
      <c r="C260" s="233"/>
      <c r="D260" s="234" t="s">
        <v>122</v>
      </c>
      <c r="E260" s="235" t="s">
        <v>19</v>
      </c>
      <c r="F260" s="236" t="s">
        <v>431</v>
      </c>
      <c r="G260" s="233"/>
      <c r="H260" s="237">
        <v>3.25</v>
      </c>
      <c r="I260" s="238"/>
      <c r="J260" s="233"/>
      <c r="K260" s="233"/>
      <c r="L260" s="239"/>
      <c r="M260" s="240"/>
      <c r="N260" s="241"/>
      <c r="O260" s="241"/>
      <c r="P260" s="241"/>
      <c r="Q260" s="241"/>
      <c r="R260" s="241"/>
      <c r="S260" s="241"/>
      <c r="T260" s="242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T260" s="243" t="s">
        <v>122</v>
      </c>
      <c r="AU260" s="243" t="s">
        <v>78</v>
      </c>
      <c r="AV260" s="13" t="s">
        <v>78</v>
      </c>
      <c r="AW260" s="13" t="s">
        <v>31</v>
      </c>
      <c r="AX260" s="13" t="s">
        <v>68</v>
      </c>
      <c r="AY260" s="243" t="s">
        <v>112</v>
      </c>
    </row>
    <row r="261" s="13" customFormat="1">
      <c r="A261" s="13"/>
      <c r="B261" s="232"/>
      <c r="C261" s="233"/>
      <c r="D261" s="234" t="s">
        <v>122</v>
      </c>
      <c r="E261" s="235" t="s">
        <v>19</v>
      </c>
      <c r="F261" s="236" t="s">
        <v>432</v>
      </c>
      <c r="G261" s="233"/>
      <c r="H261" s="237">
        <v>3</v>
      </c>
      <c r="I261" s="238"/>
      <c r="J261" s="233"/>
      <c r="K261" s="233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122</v>
      </c>
      <c r="AU261" s="243" t="s">
        <v>78</v>
      </c>
      <c r="AV261" s="13" t="s">
        <v>78</v>
      </c>
      <c r="AW261" s="13" t="s">
        <v>31</v>
      </c>
      <c r="AX261" s="13" t="s">
        <v>68</v>
      </c>
      <c r="AY261" s="243" t="s">
        <v>112</v>
      </c>
    </row>
    <row r="262" s="14" customFormat="1">
      <c r="A262" s="14"/>
      <c r="B262" s="251"/>
      <c r="C262" s="252"/>
      <c r="D262" s="234" t="s">
        <v>122</v>
      </c>
      <c r="E262" s="253" t="s">
        <v>19</v>
      </c>
      <c r="F262" s="254" t="s">
        <v>187</v>
      </c>
      <c r="G262" s="252"/>
      <c r="H262" s="255">
        <v>48.75</v>
      </c>
      <c r="I262" s="256"/>
      <c r="J262" s="252"/>
      <c r="K262" s="252"/>
      <c r="L262" s="257"/>
      <c r="M262" s="258"/>
      <c r="N262" s="259"/>
      <c r="O262" s="259"/>
      <c r="P262" s="259"/>
      <c r="Q262" s="259"/>
      <c r="R262" s="259"/>
      <c r="S262" s="259"/>
      <c r="T262" s="260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61" t="s">
        <v>122</v>
      </c>
      <c r="AU262" s="261" t="s">
        <v>78</v>
      </c>
      <c r="AV262" s="14" t="s">
        <v>135</v>
      </c>
      <c r="AW262" s="14" t="s">
        <v>31</v>
      </c>
      <c r="AX262" s="14" t="s">
        <v>76</v>
      </c>
      <c r="AY262" s="261" t="s">
        <v>112</v>
      </c>
    </row>
    <row r="263" s="2" customFormat="1" ht="24" customHeight="1">
      <c r="A263" s="39"/>
      <c r="B263" s="40"/>
      <c r="C263" s="219" t="s">
        <v>433</v>
      </c>
      <c r="D263" s="219" t="s">
        <v>115</v>
      </c>
      <c r="E263" s="220" t="s">
        <v>434</v>
      </c>
      <c r="F263" s="221" t="s">
        <v>435</v>
      </c>
      <c r="G263" s="222" t="s">
        <v>183</v>
      </c>
      <c r="H263" s="223">
        <v>48.75</v>
      </c>
      <c r="I263" s="224"/>
      <c r="J263" s="225">
        <f>ROUND(I263*H263,2)</f>
        <v>0</v>
      </c>
      <c r="K263" s="221" t="s">
        <v>119</v>
      </c>
      <c r="L263" s="45"/>
      <c r="M263" s="226" t="s">
        <v>19</v>
      </c>
      <c r="N263" s="227" t="s">
        <v>39</v>
      </c>
      <c r="O263" s="85"/>
      <c r="P263" s="228">
        <f>O263*H263</f>
        <v>0</v>
      </c>
      <c r="Q263" s="228">
        <v>0.00059999999999999995</v>
      </c>
      <c r="R263" s="228">
        <f>Q263*H263</f>
        <v>0.029249999999999998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135</v>
      </c>
      <c r="AT263" s="230" t="s">
        <v>115</v>
      </c>
      <c r="AU263" s="230" t="s">
        <v>78</v>
      </c>
      <c r="AY263" s="18" t="s">
        <v>112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76</v>
      </c>
      <c r="BK263" s="231">
        <f>ROUND(I263*H263,2)</f>
        <v>0</v>
      </c>
      <c r="BL263" s="18" t="s">
        <v>135</v>
      </c>
      <c r="BM263" s="230" t="s">
        <v>436</v>
      </c>
    </row>
    <row r="264" s="13" customFormat="1">
      <c r="A264" s="13"/>
      <c r="B264" s="232"/>
      <c r="C264" s="233"/>
      <c r="D264" s="234" t="s">
        <v>122</v>
      </c>
      <c r="E264" s="235" t="s">
        <v>19</v>
      </c>
      <c r="F264" s="236" t="s">
        <v>429</v>
      </c>
      <c r="G264" s="233"/>
      <c r="H264" s="237">
        <v>25.5</v>
      </c>
      <c r="I264" s="238"/>
      <c r="J264" s="233"/>
      <c r="K264" s="233"/>
      <c r="L264" s="239"/>
      <c r="M264" s="240"/>
      <c r="N264" s="241"/>
      <c r="O264" s="241"/>
      <c r="P264" s="241"/>
      <c r="Q264" s="241"/>
      <c r="R264" s="241"/>
      <c r="S264" s="241"/>
      <c r="T264" s="242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3" t="s">
        <v>122</v>
      </c>
      <c r="AU264" s="243" t="s">
        <v>78</v>
      </c>
      <c r="AV264" s="13" t="s">
        <v>78</v>
      </c>
      <c r="AW264" s="13" t="s">
        <v>31</v>
      </c>
      <c r="AX264" s="13" t="s">
        <v>68</v>
      </c>
      <c r="AY264" s="243" t="s">
        <v>112</v>
      </c>
    </row>
    <row r="265" s="13" customFormat="1">
      <c r="A265" s="13"/>
      <c r="B265" s="232"/>
      <c r="C265" s="233"/>
      <c r="D265" s="234" t="s">
        <v>122</v>
      </c>
      <c r="E265" s="235" t="s">
        <v>19</v>
      </c>
      <c r="F265" s="236" t="s">
        <v>430</v>
      </c>
      <c r="G265" s="233"/>
      <c r="H265" s="237">
        <v>17</v>
      </c>
      <c r="I265" s="238"/>
      <c r="J265" s="233"/>
      <c r="K265" s="233"/>
      <c r="L265" s="239"/>
      <c r="M265" s="240"/>
      <c r="N265" s="241"/>
      <c r="O265" s="241"/>
      <c r="P265" s="241"/>
      <c r="Q265" s="241"/>
      <c r="R265" s="241"/>
      <c r="S265" s="241"/>
      <c r="T265" s="242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243" t="s">
        <v>122</v>
      </c>
      <c r="AU265" s="243" t="s">
        <v>78</v>
      </c>
      <c r="AV265" s="13" t="s">
        <v>78</v>
      </c>
      <c r="AW265" s="13" t="s">
        <v>31</v>
      </c>
      <c r="AX265" s="13" t="s">
        <v>68</v>
      </c>
      <c r="AY265" s="243" t="s">
        <v>112</v>
      </c>
    </row>
    <row r="266" s="13" customFormat="1">
      <c r="A266" s="13"/>
      <c r="B266" s="232"/>
      <c r="C266" s="233"/>
      <c r="D266" s="234" t="s">
        <v>122</v>
      </c>
      <c r="E266" s="235" t="s">
        <v>19</v>
      </c>
      <c r="F266" s="236" t="s">
        <v>431</v>
      </c>
      <c r="G266" s="233"/>
      <c r="H266" s="237">
        <v>3.25</v>
      </c>
      <c r="I266" s="238"/>
      <c r="J266" s="233"/>
      <c r="K266" s="233"/>
      <c r="L266" s="239"/>
      <c r="M266" s="240"/>
      <c r="N266" s="241"/>
      <c r="O266" s="241"/>
      <c r="P266" s="241"/>
      <c r="Q266" s="241"/>
      <c r="R266" s="241"/>
      <c r="S266" s="241"/>
      <c r="T266" s="242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3" t="s">
        <v>122</v>
      </c>
      <c r="AU266" s="243" t="s">
        <v>78</v>
      </c>
      <c r="AV266" s="13" t="s">
        <v>78</v>
      </c>
      <c r="AW266" s="13" t="s">
        <v>31</v>
      </c>
      <c r="AX266" s="13" t="s">
        <v>68</v>
      </c>
      <c r="AY266" s="243" t="s">
        <v>112</v>
      </c>
    </row>
    <row r="267" s="13" customFormat="1">
      <c r="A267" s="13"/>
      <c r="B267" s="232"/>
      <c r="C267" s="233"/>
      <c r="D267" s="234" t="s">
        <v>122</v>
      </c>
      <c r="E267" s="235" t="s">
        <v>19</v>
      </c>
      <c r="F267" s="236" t="s">
        <v>432</v>
      </c>
      <c r="G267" s="233"/>
      <c r="H267" s="237">
        <v>3</v>
      </c>
      <c r="I267" s="238"/>
      <c r="J267" s="233"/>
      <c r="K267" s="233"/>
      <c r="L267" s="239"/>
      <c r="M267" s="240"/>
      <c r="N267" s="241"/>
      <c r="O267" s="241"/>
      <c r="P267" s="241"/>
      <c r="Q267" s="241"/>
      <c r="R267" s="241"/>
      <c r="S267" s="241"/>
      <c r="T267" s="24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3" t="s">
        <v>122</v>
      </c>
      <c r="AU267" s="243" t="s">
        <v>78</v>
      </c>
      <c r="AV267" s="13" t="s">
        <v>78</v>
      </c>
      <c r="AW267" s="13" t="s">
        <v>31</v>
      </c>
      <c r="AX267" s="13" t="s">
        <v>68</v>
      </c>
      <c r="AY267" s="243" t="s">
        <v>112</v>
      </c>
    </row>
    <row r="268" s="14" customFormat="1">
      <c r="A268" s="14"/>
      <c r="B268" s="251"/>
      <c r="C268" s="252"/>
      <c r="D268" s="234" t="s">
        <v>122</v>
      </c>
      <c r="E268" s="253" t="s">
        <v>19</v>
      </c>
      <c r="F268" s="254" t="s">
        <v>187</v>
      </c>
      <c r="G268" s="252"/>
      <c r="H268" s="255">
        <v>48.75</v>
      </c>
      <c r="I268" s="256"/>
      <c r="J268" s="252"/>
      <c r="K268" s="252"/>
      <c r="L268" s="257"/>
      <c r="M268" s="258"/>
      <c r="N268" s="259"/>
      <c r="O268" s="259"/>
      <c r="P268" s="259"/>
      <c r="Q268" s="259"/>
      <c r="R268" s="259"/>
      <c r="S268" s="259"/>
      <c r="T268" s="260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61" t="s">
        <v>122</v>
      </c>
      <c r="AU268" s="261" t="s">
        <v>78</v>
      </c>
      <c r="AV268" s="14" t="s">
        <v>135</v>
      </c>
      <c r="AW268" s="14" t="s">
        <v>31</v>
      </c>
      <c r="AX268" s="14" t="s">
        <v>76</v>
      </c>
      <c r="AY268" s="261" t="s">
        <v>112</v>
      </c>
    </row>
    <row r="269" s="2" customFormat="1" ht="36" customHeight="1">
      <c r="A269" s="39"/>
      <c r="B269" s="40"/>
      <c r="C269" s="219" t="s">
        <v>437</v>
      </c>
      <c r="D269" s="219" t="s">
        <v>115</v>
      </c>
      <c r="E269" s="220" t="s">
        <v>438</v>
      </c>
      <c r="F269" s="221" t="s">
        <v>439</v>
      </c>
      <c r="G269" s="222" t="s">
        <v>183</v>
      </c>
      <c r="H269" s="223">
        <v>48.75</v>
      </c>
      <c r="I269" s="224"/>
      <c r="J269" s="225">
        <f>ROUND(I269*H269,2)</f>
        <v>0</v>
      </c>
      <c r="K269" s="221" t="s">
        <v>119</v>
      </c>
      <c r="L269" s="45"/>
      <c r="M269" s="226" t="s">
        <v>19</v>
      </c>
      <c r="N269" s="227" t="s">
        <v>39</v>
      </c>
      <c r="O269" s="85"/>
      <c r="P269" s="228">
        <f>O269*H269</f>
        <v>0</v>
      </c>
      <c r="Q269" s="228">
        <v>0.0025999999999999999</v>
      </c>
      <c r="R269" s="228">
        <f>Q269*H269</f>
        <v>0.12675</v>
      </c>
      <c r="S269" s="228">
        <v>0</v>
      </c>
      <c r="T269" s="229">
        <f>S269*H269</f>
        <v>0</v>
      </c>
      <c r="U269" s="39"/>
      <c r="V269" s="39"/>
      <c r="W269" s="39"/>
      <c r="X269" s="39"/>
      <c r="Y269" s="39"/>
      <c r="Z269" s="39"/>
      <c r="AA269" s="39"/>
      <c r="AB269" s="39"/>
      <c r="AC269" s="39"/>
      <c r="AD269" s="39"/>
      <c r="AE269" s="39"/>
      <c r="AR269" s="230" t="s">
        <v>135</v>
      </c>
      <c r="AT269" s="230" t="s">
        <v>115</v>
      </c>
      <c r="AU269" s="230" t="s">
        <v>78</v>
      </c>
      <c r="AY269" s="18" t="s">
        <v>112</v>
      </c>
      <c r="BE269" s="231">
        <f>IF(N269="základní",J269,0)</f>
        <v>0</v>
      </c>
      <c r="BF269" s="231">
        <f>IF(N269="snížená",J269,0)</f>
        <v>0</v>
      </c>
      <c r="BG269" s="231">
        <f>IF(N269="zákl. přenesená",J269,0)</f>
        <v>0</v>
      </c>
      <c r="BH269" s="231">
        <f>IF(N269="sníž. přenesená",J269,0)</f>
        <v>0</v>
      </c>
      <c r="BI269" s="231">
        <f>IF(N269="nulová",J269,0)</f>
        <v>0</v>
      </c>
      <c r="BJ269" s="18" t="s">
        <v>76</v>
      </c>
      <c r="BK269" s="231">
        <f>ROUND(I269*H269,2)</f>
        <v>0</v>
      </c>
      <c r="BL269" s="18" t="s">
        <v>135</v>
      </c>
      <c r="BM269" s="230" t="s">
        <v>440</v>
      </c>
    </row>
    <row r="270" s="13" customFormat="1">
      <c r="A270" s="13"/>
      <c r="B270" s="232"/>
      <c r="C270" s="233"/>
      <c r="D270" s="234" t="s">
        <v>122</v>
      </c>
      <c r="E270" s="235" t="s">
        <v>19</v>
      </c>
      <c r="F270" s="236" t="s">
        <v>429</v>
      </c>
      <c r="G270" s="233"/>
      <c r="H270" s="237">
        <v>25.5</v>
      </c>
      <c r="I270" s="238"/>
      <c r="J270" s="233"/>
      <c r="K270" s="233"/>
      <c r="L270" s="239"/>
      <c r="M270" s="240"/>
      <c r="N270" s="241"/>
      <c r="O270" s="241"/>
      <c r="P270" s="241"/>
      <c r="Q270" s="241"/>
      <c r="R270" s="241"/>
      <c r="S270" s="241"/>
      <c r="T270" s="24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3" t="s">
        <v>122</v>
      </c>
      <c r="AU270" s="243" t="s">
        <v>78</v>
      </c>
      <c r="AV270" s="13" t="s">
        <v>78</v>
      </c>
      <c r="AW270" s="13" t="s">
        <v>31</v>
      </c>
      <c r="AX270" s="13" t="s">
        <v>68</v>
      </c>
      <c r="AY270" s="243" t="s">
        <v>112</v>
      </c>
    </row>
    <row r="271" s="13" customFormat="1">
      <c r="A271" s="13"/>
      <c r="B271" s="232"/>
      <c r="C271" s="233"/>
      <c r="D271" s="234" t="s">
        <v>122</v>
      </c>
      <c r="E271" s="235" t="s">
        <v>19</v>
      </c>
      <c r="F271" s="236" t="s">
        <v>430</v>
      </c>
      <c r="G271" s="233"/>
      <c r="H271" s="237">
        <v>17</v>
      </c>
      <c r="I271" s="238"/>
      <c r="J271" s="233"/>
      <c r="K271" s="233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122</v>
      </c>
      <c r="AU271" s="243" t="s">
        <v>78</v>
      </c>
      <c r="AV271" s="13" t="s">
        <v>78</v>
      </c>
      <c r="AW271" s="13" t="s">
        <v>31</v>
      </c>
      <c r="AX271" s="13" t="s">
        <v>68</v>
      </c>
      <c r="AY271" s="243" t="s">
        <v>112</v>
      </c>
    </row>
    <row r="272" s="13" customFormat="1">
      <c r="A272" s="13"/>
      <c r="B272" s="232"/>
      <c r="C272" s="233"/>
      <c r="D272" s="234" t="s">
        <v>122</v>
      </c>
      <c r="E272" s="235" t="s">
        <v>19</v>
      </c>
      <c r="F272" s="236" t="s">
        <v>431</v>
      </c>
      <c r="G272" s="233"/>
      <c r="H272" s="237">
        <v>3.25</v>
      </c>
      <c r="I272" s="238"/>
      <c r="J272" s="233"/>
      <c r="K272" s="233"/>
      <c r="L272" s="239"/>
      <c r="M272" s="240"/>
      <c r="N272" s="241"/>
      <c r="O272" s="241"/>
      <c r="P272" s="241"/>
      <c r="Q272" s="241"/>
      <c r="R272" s="241"/>
      <c r="S272" s="241"/>
      <c r="T272" s="242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3" t="s">
        <v>122</v>
      </c>
      <c r="AU272" s="243" t="s">
        <v>78</v>
      </c>
      <c r="AV272" s="13" t="s">
        <v>78</v>
      </c>
      <c r="AW272" s="13" t="s">
        <v>31</v>
      </c>
      <c r="AX272" s="13" t="s">
        <v>68</v>
      </c>
      <c r="AY272" s="243" t="s">
        <v>112</v>
      </c>
    </row>
    <row r="273" s="13" customFormat="1">
      <c r="A273" s="13"/>
      <c r="B273" s="232"/>
      <c r="C273" s="233"/>
      <c r="D273" s="234" t="s">
        <v>122</v>
      </c>
      <c r="E273" s="235" t="s">
        <v>19</v>
      </c>
      <c r="F273" s="236" t="s">
        <v>432</v>
      </c>
      <c r="G273" s="233"/>
      <c r="H273" s="237">
        <v>3</v>
      </c>
      <c r="I273" s="238"/>
      <c r="J273" s="233"/>
      <c r="K273" s="233"/>
      <c r="L273" s="239"/>
      <c r="M273" s="240"/>
      <c r="N273" s="241"/>
      <c r="O273" s="241"/>
      <c r="P273" s="241"/>
      <c r="Q273" s="241"/>
      <c r="R273" s="241"/>
      <c r="S273" s="241"/>
      <c r="T273" s="24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43" t="s">
        <v>122</v>
      </c>
      <c r="AU273" s="243" t="s">
        <v>78</v>
      </c>
      <c r="AV273" s="13" t="s">
        <v>78</v>
      </c>
      <c r="AW273" s="13" t="s">
        <v>31</v>
      </c>
      <c r="AX273" s="13" t="s">
        <v>68</v>
      </c>
      <c r="AY273" s="243" t="s">
        <v>112</v>
      </c>
    </row>
    <row r="274" s="14" customFormat="1">
      <c r="A274" s="14"/>
      <c r="B274" s="251"/>
      <c r="C274" s="252"/>
      <c r="D274" s="234" t="s">
        <v>122</v>
      </c>
      <c r="E274" s="253" t="s">
        <v>19</v>
      </c>
      <c r="F274" s="254" t="s">
        <v>187</v>
      </c>
      <c r="G274" s="252"/>
      <c r="H274" s="255">
        <v>48.75</v>
      </c>
      <c r="I274" s="256"/>
      <c r="J274" s="252"/>
      <c r="K274" s="252"/>
      <c r="L274" s="257"/>
      <c r="M274" s="258"/>
      <c r="N274" s="259"/>
      <c r="O274" s="259"/>
      <c r="P274" s="259"/>
      <c r="Q274" s="259"/>
      <c r="R274" s="259"/>
      <c r="S274" s="259"/>
      <c r="T274" s="260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61" t="s">
        <v>122</v>
      </c>
      <c r="AU274" s="261" t="s">
        <v>78</v>
      </c>
      <c r="AV274" s="14" t="s">
        <v>135</v>
      </c>
      <c r="AW274" s="14" t="s">
        <v>31</v>
      </c>
      <c r="AX274" s="14" t="s">
        <v>76</v>
      </c>
      <c r="AY274" s="261" t="s">
        <v>112</v>
      </c>
    </row>
    <row r="275" s="2" customFormat="1" ht="24" customHeight="1">
      <c r="A275" s="39"/>
      <c r="B275" s="40"/>
      <c r="C275" s="219" t="s">
        <v>441</v>
      </c>
      <c r="D275" s="219" t="s">
        <v>115</v>
      </c>
      <c r="E275" s="220" t="s">
        <v>442</v>
      </c>
      <c r="F275" s="221" t="s">
        <v>443</v>
      </c>
      <c r="G275" s="222" t="s">
        <v>342</v>
      </c>
      <c r="H275" s="223">
        <v>18</v>
      </c>
      <c r="I275" s="224"/>
      <c r="J275" s="225">
        <f>ROUND(I275*H275,2)</f>
        <v>0</v>
      </c>
      <c r="K275" s="221" t="s">
        <v>119</v>
      </c>
      <c r="L275" s="45"/>
      <c r="M275" s="226" t="s">
        <v>19</v>
      </c>
      <c r="N275" s="227" t="s">
        <v>39</v>
      </c>
      <c r="O275" s="85"/>
      <c r="P275" s="228">
        <f>O275*H275</f>
        <v>0</v>
      </c>
      <c r="Q275" s="228">
        <v>0.11171</v>
      </c>
      <c r="R275" s="228">
        <f>Q275*H275</f>
        <v>2.01078</v>
      </c>
      <c r="S275" s="228">
        <v>0</v>
      </c>
      <c r="T275" s="229">
        <f>S275*H275</f>
        <v>0</v>
      </c>
      <c r="U275" s="39"/>
      <c r="V275" s="39"/>
      <c r="W275" s="39"/>
      <c r="X275" s="39"/>
      <c r="Y275" s="39"/>
      <c r="Z275" s="39"/>
      <c r="AA275" s="39"/>
      <c r="AB275" s="39"/>
      <c r="AC275" s="39"/>
      <c r="AD275" s="39"/>
      <c r="AE275" s="39"/>
      <c r="AR275" s="230" t="s">
        <v>135</v>
      </c>
      <c r="AT275" s="230" t="s">
        <v>115</v>
      </c>
      <c r="AU275" s="230" t="s">
        <v>78</v>
      </c>
      <c r="AY275" s="18" t="s">
        <v>112</v>
      </c>
      <c r="BE275" s="231">
        <f>IF(N275="základní",J275,0)</f>
        <v>0</v>
      </c>
      <c r="BF275" s="231">
        <f>IF(N275="snížená",J275,0)</f>
        <v>0</v>
      </c>
      <c r="BG275" s="231">
        <f>IF(N275="zákl. přenesená",J275,0)</f>
        <v>0</v>
      </c>
      <c r="BH275" s="231">
        <f>IF(N275="sníž. přenesená",J275,0)</f>
        <v>0</v>
      </c>
      <c r="BI275" s="231">
        <f>IF(N275="nulová",J275,0)</f>
        <v>0</v>
      </c>
      <c r="BJ275" s="18" t="s">
        <v>76</v>
      </c>
      <c r="BK275" s="231">
        <f>ROUND(I275*H275,2)</f>
        <v>0</v>
      </c>
      <c r="BL275" s="18" t="s">
        <v>135</v>
      </c>
      <c r="BM275" s="230" t="s">
        <v>444</v>
      </c>
    </row>
    <row r="276" s="2" customFormat="1" ht="16.5" customHeight="1">
      <c r="A276" s="39"/>
      <c r="B276" s="40"/>
      <c r="C276" s="262" t="s">
        <v>445</v>
      </c>
      <c r="D276" s="262" t="s">
        <v>247</v>
      </c>
      <c r="E276" s="263" t="s">
        <v>446</v>
      </c>
      <c r="F276" s="264" t="s">
        <v>447</v>
      </c>
      <c r="G276" s="265" t="s">
        <v>342</v>
      </c>
      <c r="H276" s="266">
        <v>18</v>
      </c>
      <c r="I276" s="267"/>
      <c r="J276" s="268">
        <f>ROUND(I276*H276,2)</f>
        <v>0</v>
      </c>
      <c r="K276" s="264" t="s">
        <v>19</v>
      </c>
      <c r="L276" s="269"/>
      <c r="M276" s="270" t="s">
        <v>19</v>
      </c>
      <c r="N276" s="271" t="s">
        <v>39</v>
      </c>
      <c r="O276" s="85"/>
      <c r="P276" s="228">
        <f>O276*H276</f>
        <v>0</v>
      </c>
      <c r="Q276" s="228">
        <v>0.0115</v>
      </c>
      <c r="R276" s="228">
        <f>Q276*H276</f>
        <v>0.20699999999999999</v>
      </c>
      <c r="S276" s="228">
        <v>0</v>
      </c>
      <c r="T276" s="229">
        <f>S276*H276</f>
        <v>0</v>
      </c>
      <c r="U276" s="39"/>
      <c r="V276" s="39"/>
      <c r="W276" s="39"/>
      <c r="X276" s="39"/>
      <c r="Y276" s="39"/>
      <c r="Z276" s="39"/>
      <c r="AA276" s="39"/>
      <c r="AB276" s="39"/>
      <c r="AC276" s="39"/>
      <c r="AD276" s="39"/>
      <c r="AE276" s="39"/>
      <c r="AR276" s="230" t="s">
        <v>156</v>
      </c>
      <c r="AT276" s="230" t="s">
        <v>247</v>
      </c>
      <c r="AU276" s="230" t="s">
        <v>78</v>
      </c>
      <c r="AY276" s="18" t="s">
        <v>112</v>
      </c>
      <c r="BE276" s="231">
        <f>IF(N276="základní",J276,0)</f>
        <v>0</v>
      </c>
      <c r="BF276" s="231">
        <f>IF(N276="snížená",J276,0)</f>
        <v>0</v>
      </c>
      <c r="BG276" s="231">
        <f>IF(N276="zákl. přenesená",J276,0)</f>
        <v>0</v>
      </c>
      <c r="BH276" s="231">
        <f>IF(N276="sníž. přenesená",J276,0)</f>
        <v>0</v>
      </c>
      <c r="BI276" s="231">
        <f>IF(N276="nulová",J276,0)</f>
        <v>0</v>
      </c>
      <c r="BJ276" s="18" t="s">
        <v>76</v>
      </c>
      <c r="BK276" s="231">
        <f>ROUND(I276*H276,2)</f>
        <v>0</v>
      </c>
      <c r="BL276" s="18" t="s">
        <v>135</v>
      </c>
      <c r="BM276" s="230" t="s">
        <v>448</v>
      </c>
    </row>
    <row r="277" s="2" customFormat="1" ht="48" customHeight="1">
      <c r="A277" s="39"/>
      <c r="B277" s="40"/>
      <c r="C277" s="219" t="s">
        <v>449</v>
      </c>
      <c r="D277" s="219" t="s">
        <v>115</v>
      </c>
      <c r="E277" s="220" t="s">
        <v>450</v>
      </c>
      <c r="F277" s="221" t="s">
        <v>451</v>
      </c>
      <c r="G277" s="222" t="s">
        <v>342</v>
      </c>
      <c r="H277" s="223">
        <v>6</v>
      </c>
      <c r="I277" s="224"/>
      <c r="J277" s="225">
        <f>ROUND(I277*H277,2)</f>
        <v>0</v>
      </c>
      <c r="K277" s="221" t="s">
        <v>119</v>
      </c>
      <c r="L277" s="45"/>
      <c r="M277" s="226" t="s">
        <v>19</v>
      </c>
      <c r="N277" s="227" t="s">
        <v>39</v>
      </c>
      <c r="O277" s="85"/>
      <c r="P277" s="228">
        <f>O277*H277</f>
        <v>0</v>
      </c>
      <c r="Q277" s="228">
        <v>0</v>
      </c>
      <c r="R277" s="228">
        <f>Q277*H277</f>
        <v>0</v>
      </c>
      <c r="S277" s="228">
        <v>0.082000000000000003</v>
      </c>
      <c r="T277" s="229">
        <f>S277*H277</f>
        <v>0.49199999999999999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135</v>
      </c>
      <c r="AT277" s="230" t="s">
        <v>115</v>
      </c>
      <c r="AU277" s="230" t="s">
        <v>78</v>
      </c>
      <c r="AY277" s="18" t="s">
        <v>112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76</v>
      </c>
      <c r="BK277" s="231">
        <f>ROUND(I277*H277,2)</f>
        <v>0</v>
      </c>
      <c r="BL277" s="18" t="s">
        <v>135</v>
      </c>
      <c r="BM277" s="230" t="s">
        <v>452</v>
      </c>
    </row>
    <row r="278" s="2" customFormat="1">
      <c r="A278" s="39"/>
      <c r="B278" s="40"/>
      <c r="C278" s="41"/>
      <c r="D278" s="234" t="s">
        <v>128</v>
      </c>
      <c r="E278" s="41"/>
      <c r="F278" s="244" t="s">
        <v>453</v>
      </c>
      <c r="G278" s="41"/>
      <c r="H278" s="41"/>
      <c r="I278" s="137"/>
      <c r="J278" s="41"/>
      <c r="K278" s="41"/>
      <c r="L278" s="45"/>
      <c r="M278" s="245"/>
      <c r="N278" s="246"/>
      <c r="O278" s="85"/>
      <c r="P278" s="85"/>
      <c r="Q278" s="85"/>
      <c r="R278" s="85"/>
      <c r="S278" s="85"/>
      <c r="T278" s="86"/>
      <c r="U278" s="39"/>
      <c r="V278" s="39"/>
      <c r="W278" s="39"/>
      <c r="X278" s="39"/>
      <c r="Y278" s="39"/>
      <c r="Z278" s="39"/>
      <c r="AA278" s="39"/>
      <c r="AB278" s="39"/>
      <c r="AC278" s="39"/>
      <c r="AD278" s="39"/>
      <c r="AE278" s="39"/>
      <c r="AT278" s="18" t="s">
        <v>128</v>
      </c>
      <c r="AU278" s="18" t="s">
        <v>78</v>
      </c>
    </row>
    <row r="279" s="13" customFormat="1">
      <c r="A279" s="13"/>
      <c r="B279" s="232"/>
      <c r="C279" s="233"/>
      <c r="D279" s="234" t="s">
        <v>122</v>
      </c>
      <c r="E279" s="235" t="s">
        <v>19</v>
      </c>
      <c r="F279" s="236" t="s">
        <v>454</v>
      </c>
      <c r="G279" s="233"/>
      <c r="H279" s="237">
        <v>1</v>
      </c>
      <c r="I279" s="238"/>
      <c r="J279" s="233"/>
      <c r="K279" s="233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122</v>
      </c>
      <c r="AU279" s="243" t="s">
        <v>78</v>
      </c>
      <c r="AV279" s="13" t="s">
        <v>78</v>
      </c>
      <c r="AW279" s="13" t="s">
        <v>31</v>
      </c>
      <c r="AX279" s="13" t="s">
        <v>68</v>
      </c>
      <c r="AY279" s="243" t="s">
        <v>112</v>
      </c>
    </row>
    <row r="280" s="13" customFormat="1">
      <c r="A280" s="13"/>
      <c r="B280" s="232"/>
      <c r="C280" s="233"/>
      <c r="D280" s="234" t="s">
        <v>122</v>
      </c>
      <c r="E280" s="235" t="s">
        <v>19</v>
      </c>
      <c r="F280" s="236" t="s">
        <v>455</v>
      </c>
      <c r="G280" s="233"/>
      <c r="H280" s="237">
        <v>1</v>
      </c>
      <c r="I280" s="238"/>
      <c r="J280" s="233"/>
      <c r="K280" s="233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122</v>
      </c>
      <c r="AU280" s="243" t="s">
        <v>78</v>
      </c>
      <c r="AV280" s="13" t="s">
        <v>78</v>
      </c>
      <c r="AW280" s="13" t="s">
        <v>31</v>
      </c>
      <c r="AX280" s="13" t="s">
        <v>68</v>
      </c>
      <c r="AY280" s="243" t="s">
        <v>112</v>
      </c>
    </row>
    <row r="281" s="13" customFormat="1">
      <c r="A281" s="13"/>
      <c r="B281" s="232"/>
      <c r="C281" s="233"/>
      <c r="D281" s="234" t="s">
        <v>122</v>
      </c>
      <c r="E281" s="235" t="s">
        <v>19</v>
      </c>
      <c r="F281" s="236" t="s">
        <v>456</v>
      </c>
      <c r="G281" s="233"/>
      <c r="H281" s="237">
        <v>1</v>
      </c>
      <c r="I281" s="238"/>
      <c r="J281" s="233"/>
      <c r="K281" s="233"/>
      <c r="L281" s="239"/>
      <c r="M281" s="240"/>
      <c r="N281" s="241"/>
      <c r="O281" s="241"/>
      <c r="P281" s="241"/>
      <c r="Q281" s="241"/>
      <c r="R281" s="241"/>
      <c r="S281" s="241"/>
      <c r="T281" s="242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243" t="s">
        <v>122</v>
      </c>
      <c r="AU281" s="243" t="s">
        <v>78</v>
      </c>
      <c r="AV281" s="13" t="s">
        <v>78</v>
      </c>
      <c r="AW281" s="13" t="s">
        <v>31</v>
      </c>
      <c r="AX281" s="13" t="s">
        <v>68</v>
      </c>
      <c r="AY281" s="243" t="s">
        <v>112</v>
      </c>
    </row>
    <row r="282" s="13" customFormat="1">
      <c r="A282" s="13"/>
      <c r="B282" s="232"/>
      <c r="C282" s="233"/>
      <c r="D282" s="234" t="s">
        <v>122</v>
      </c>
      <c r="E282" s="235" t="s">
        <v>19</v>
      </c>
      <c r="F282" s="236" t="s">
        <v>457</v>
      </c>
      <c r="G282" s="233"/>
      <c r="H282" s="237">
        <v>1</v>
      </c>
      <c r="I282" s="238"/>
      <c r="J282" s="233"/>
      <c r="K282" s="233"/>
      <c r="L282" s="239"/>
      <c r="M282" s="240"/>
      <c r="N282" s="241"/>
      <c r="O282" s="241"/>
      <c r="P282" s="241"/>
      <c r="Q282" s="241"/>
      <c r="R282" s="241"/>
      <c r="S282" s="241"/>
      <c r="T282" s="24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3" t="s">
        <v>122</v>
      </c>
      <c r="AU282" s="243" t="s">
        <v>78</v>
      </c>
      <c r="AV282" s="13" t="s">
        <v>78</v>
      </c>
      <c r="AW282" s="13" t="s">
        <v>31</v>
      </c>
      <c r="AX282" s="13" t="s">
        <v>68</v>
      </c>
      <c r="AY282" s="243" t="s">
        <v>112</v>
      </c>
    </row>
    <row r="283" s="13" customFormat="1">
      <c r="A283" s="13"/>
      <c r="B283" s="232"/>
      <c r="C283" s="233"/>
      <c r="D283" s="234" t="s">
        <v>122</v>
      </c>
      <c r="E283" s="235" t="s">
        <v>19</v>
      </c>
      <c r="F283" s="236" t="s">
        <v>458</v>
      </c>
      <c r="G283" s="233"/>
      <c r="H283" s="237">
        <v>1</v>
      </c>
      <c r="I283" s="238"/>
      <c r="J283" s="233"/>
      <c r="K283" s="233"/>
      <c r="L283" s="239"/>
      <c r="M283" s="240"/>
      <c r="N283" s="241"/>
      <c r="O283" s="241"/>
      <c r="P283" s="241"/>
      <c r="Q283" s="241"/>
      <c r="R283" s="241"/>
      <c r="S283" s="241"/>
      <c r="T283" s="24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3" t="s">
        <v>122</v>
      </c>
      <c r="AU283" s="243" t="s">
        <v>78</v>
      </c>
      <c r="AV283" s="13" t="s">
        <v>78</v>
      </c>
      <c r="AW283" s="13" t="s">
        <v>31</v>
      </c>
      <c r="AX283" s="13" t="s">
        <v>68</v>
      </c>
      <c r="AY283" s="243" t="s">
        <v>112</v>
      </c>
    </row>
    <row r="284" s="13" customFormat="1">
      <c r="A284" s="13"/>
      <c r="B284" s="232"/>
      <c r="C284" s="233"/>
      <c r="D284" s="234" t="s">
        <v>122</v>
      </c>
      <c r="E284" s="235" t="s">
        <v>19</v>
      </c>
      <c r="F284" s="236" t="s">
        <v>459</v>
      </c>
      <c r="G284" s="233"/>
      <c r="H284" s="237">
        <v>1</v>
      </c>
      <c r="I284" s="238"/>
      <c r="J284" s="233"/>
      <c r="K284" s="233"/>
      <c r="L284" s="239"/>
      <c r="M284" s="240"/>
      <c r="N284" s="241"/>
      <c r="O284" s="241"/>
      <c r="P284" s="241"/>
      <c r="Q284" s="241"/>
      <c r="R284" s="241"/>
      <c r="S284" s="241"/>
      <c r="T284" s="242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3" t="s">
        <v>122</v>
      </c>
      <c r="AU284" s="243" t="s">
        <v>78</v>
      </c>
      <c r="AV284" s="13" t="s">
        <v>78</v>
      </c>
      <c r="AW284" s="13" t="s">
        <v>31</v>
      </c>
      <c r="AX284" s="13" t="s">
        <v>68</v>
      </c>
      <c r="AY284" s="243" t="s">
        <v>112</v>
      </c>
    </row>
    <row r="285" s="14" customFormat="1">
      <c r="A285" s="14"/>
      <c r="B285" s="251"/>
      <c r="C285" s="252"/>
      <c r="D285" s="234" t="s">
        <v>122</v>
      </c>
      <c r="E285" s="253" t="s">
        <v>19</v>
      </c>
      <c r="F285" s="254" t="s">
        <v>187</v>
      </c>
      <c r="G285" s="252"/>
      <c r="H285" s="255">
        <v>6</v>
      </c>
      <c r="I285" s="256"/>
      <c r="J285" s="252"/>
      <c r="K285" s="252"/>
      <c r="L285" s="257"/>
      <c r="M285" s="258"/>
      <c r="N285" s="259"/>
      <c r="O285" s="259"/>
      <c r="P285" s="259"/>
      <c r="Q285" s="259"/>
      <c r="R285" s="259"/>
      <c r="S285" s="259"/>
      <c r="T285" s="260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61" t="s">
        <v>122</v>
      </c>
      <c r="AU285" s="261" t="s">
        <v>78</v>
      </c>
      <c r="AV285" s="14" t="s">
        <v>135</v>
      </c>
      <c r="AW285" s="14" t="s">
        <v>31</v>
      </c>
      <c r="AX285" s="14" t="s">
        <v>76</v>
      </c>
      <c r="AY285" s="261" t="s">
        <v>112</v>
      </c>
    </row>
    <row r="286" s="2" customFormat="1" ht="24" customHeight="1">
      <c r="A286" s="39"/>
      <c r="B286" s="40"/>
      <c r="C286" s="219" t="s">
        <v>460</v>
      </c>
      <c r="D286" s="219" t="s">
        <v>115</v>
      </c>
      <c r="E286" s="220" t="s">
        <v>461</v>
      </c>
      <c r="F286" s="221" t="s">
        <v>462</v>
      </c>
      <c r="G286" s="222" t="s">
        <v>342</v>
      </c>
      <c r="H286" s="223">
        <v>10</v>
      </c>
      <c r="I286" s="224"/>
      <c r="J286" s="225">
        <f>ROUND(I286*H286,2)</f>
        <v>0</v>
      </c>
      <c r="K286" s="221" t="s">
        <v>119</v>
      </c>
      <c r="L286" s="45"/>
      <c r="M286" s="226" t="s">
        <v>19</v>
      </c>
      <c r="N286" s="227" t="s">
        <v>39</v>
      </c>
      <c r="O286" s="85"/>
      <c r="P286" s="228">
        <f>O286*H286</f>
        <v>0</v>
      </c>
      <c r="Q286" s="228">
        <v>0.00069999999999999999</v>
      </c>
      <c r="R286" s="228">
        <f>Q286*H286</f>
        <v>0.0070000000000000001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135</v>
      </c>
      <c r="AT286" s="230" t="s">
        <v>115</v>
      </c>
      <c r="AU286" s="230" t="s">
        <v>78</v>
      </c>
      <c r="AY286" s="18" t="s">
        <v>112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76</v>
      </c>
      <c r="BK286" s="231">
        <f>ROUND(I286*H286,2)</f>
        <v>0</v>
      </c>
      <c r="BL286" s="18" t="s">
        <v>135</v>
      </c>
      <c r="BM286" s="230" t="s">
        <v>463</v>
      </c>
    </row>
    <row r="287" s="13" customFormat="1">
      <c r="A287" s="13"/>
      <c r="B287" s="232"/>
      <c r="C287" s="233"/>
      <c r="D287" s="234" t="s">
        <v>122</v>
      </c>
      <c r="E287" s="235" t="s">
        <v>19</v>
      </c>
      <c r="F287" s="236" t="s">
        <v>454</v>
      </c>
      <c r="G287" s="233"/>
      <c r="H287" s="237">
        <v>1</v>
      </c>
      <c r="I287" s="238"/>
      <c r="J287" s="233"/>
      <c r="K287" s="233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122</v>
      </c>
      <c r="AU287" s="243" t="s">
        <v>78</v>
      </c>
      <c r="AV287" s="13" t="s">
        <v>78</v>
      </c>
      <c r="AW287" s="13" t="s">
        <v>31</v>
      </c>
      <c r="AX287" s="13" t="s">
        <v>68</v>
      </c>
      <c r="AY287" s="243" t="s">
        <v>112</v>
      </c>
    </row>
    <row r="288" s="13" customFormat="1">
      <c r="A288" s="13"/>
      <c r="B288" s="232"/>
      <c r="C288" s="233"/>
      <c r="D288" s="234" t="s">
        <v>122</v>
      </c>
      <c r="E288" s="235" t="s">
        <v>19</v>
      </c>
      <c r="F288" s="236" t="s">
        <v>455</v>
      </c>
      <c r="G288" s="233"/>
      <c r="H288" s="237">
        <v>1</v>
      </c>
      <c r="I288" s="238"/>
      <c r="J288" s="233"/>
      <c r="K288" s="233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122</v>
      </c>
      <c r="AU288" s="243" t="s">
        <v>78</v>
      </c>
      <c r="AV288" s="13" t="s">
        <v>78</v>
      </c>
      <c r="AW288" s="13" t="s">
        <v>31</v>
      </c>
      <c r="AX288" s="13" t="s">
        <v>68</v>
      </c>
      <c r="AY288" s="243" t="s">
        <v>112</v>
      </c>
    </row>
    <row r="289" s="13" customFormat="1">
      <c r="A289" s="13"/>
      <c r="B289" s="232"/>
      <c r="C289" s="233"/>
      <c r="D289" s="234" t="s">
        <v>122</v>
      </c>
      <c r="E289" s="235" t="s">
        <v>19</v>
      </c>
      <c r="F289" s="236" t="s">
        <v>464</v>
      </c>
      <c r="G289" s="233"/>
      <c r="H289" s="237">
        <v>2</v>
      </c>
      <c r="I289" s="238"/>
      <c r="J289" s="233"/>
      <c r="K289" s="233"/>
      <c r="L289" s="239"/>
      <c r="M289" s="240"/>
      <c r="N289" s="241"/>
      <c r="O289" s="241"/>
      <c r="P289" s="241"/>
      <c r="Q289" s="241"/>
      <c r="R289" s="241"/>
      <c r="S289" s="241"/>
      <c r="T289" s="24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3" t="s">
        <v>122</v>
      </c>
      <c r="AU289" s="243" t="s">
        <v>78</v>
      </c>
      <c r="AV289" s="13" t="s">
        <v>78</v>
      </c>
      <c r="AW289" s="13" t="s">
        <v>31</v>
      </c>
      <c r="AX289" s="13" t="s">
        <v>68</v>
      </c>
      <c r="AY289" s="243" t="s">
        <v>112</v>
      </c>
    </row>
    <row r="290" s="13" customFormat="1">
      <c r="A290" s="13"/>
      <c r="B290" s="232"/>
      <c r="C290" s="233"/>
      <c r="D290" s="234" t="s">
        <v>122</v>
      </c>
      <c r="E290" s="235" t="s">
        <v>19</v>
      </c>
      <c r="F290" s="236" t="s">
        <v>457</v>
      </c>
      <c r="G290" s="233"/>
      <c r="H290" s="237">
        <v>1</v>
      </c>
      <c r="I290" s="238"/>
      <c r="J290" s="233"/>
      <c r="K290" s="233"/>
      <c r="L290" s="239"/>
      <c r="M290" s="240"/>
      <c r="N290" s="241"/>
      <c r="O290" s="241"/>
      <c r="P290" s="241"/>
      <c r="Q290" s="241"/>
      <c r="R290" s="241"/>
      <c r="S290" s="241"/>
      <c r="T290" s="242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3" t="s">
        <v>122</v>
      </c>
      <c r="AU290" s="243" t="s">
        <v>78</v>
      </c>
      <c r="AV290" s="13" t="s">
        <v>78</v>
      </c>
      <c r="AW290" s="13" t="s">
        <v>31</v>
      </c>
      <c r="AX290" s="13" t="s">
        <v>68</v>
      </c>
      <c r="AY290" s="243" t="s">
        <v>112</v>
      </c>
    </row>
    <row r="291" s="13" customFormat="1">
      <c r="A291" s="13"/>
      <c r="B291" s="232"/>
      <c r="C291" s="233"/>
      <c r="D291" s="234" t="s">
        <v>122</v>
      </c>
      <c r="E291" s="235" t="s">
        <v>19</v>
      </c>
      <c r="F291" s="236" t="s">
        <v>458</v>
      </c>
      <c r="G291" s="233"/>
      <c r="H291" s="237">
        <v>1</v>
      </c>
      <c r="I291" s="238"/>
      <c r="J291" s="233"/>
      <c r="K291" s="233"/>
      <c r="L291" s="239"/>
      <c r="M291" s="240"/>
      <c r="N291" s="241"/>
      <c r="O291" s="241"/>
      <c r="P291" s="241"/>
      <c r="Q291" s="241"/>
      <c r="R291" s="241"/>
      <c r="S291" s="241"/>
      <c r="T291" s="24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3" t="s">
        <v>122</v>
      </c>
      <c r="AU291" s="243" t="s">
        <v>78</v>
      </c>
      <c r="AV291" s="13" t="s">
        <v>78</v>
      </c>
      <c r="AW291" s="13" t="s">
        <v>31</v>
      </c>
      <c r="AX291" s="13" t="s">
        <v>68</v>
      </c>
      <c r="AY291" s="243" t="s">
        <v>112</v>
      </c>
    </row>
    <row r="292" s="13" customFormat="1">
      <c r="A292" s="13"/>
      <c r="B292" s="232"/>
      <c r="C292" s="233"/>
      <c r="D292" s="234" t="s">
        <v>122</v>
      </c>
      <c r="E292" s="235" t="s">
        <v>19</v>
      </c>
      <c r="F292" s="236" t="s">
        <v>459</v>
      </c>
      <c r="G292" s="233"/>
      <c r="H292" s="237">
        <v>1</v>
      </c>
      <c r="I292" s="238"/>
      <c r="J292" s="233"/>
      <c r="K292" s="233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122</v>
      </c>
      <c r="AU292" s="243" t="s">
        <v>78</v>
      </c>
      <c r="AV292" s="13" t="s">
        <v>78</v>
      </c>
      <c r="AW292" s="13" t="s">
        <v>31</v>
      </c>
      <c r="AX292" s="13" t="s">
        <v>68</v>
      </c>
      <c r="AY292" s="243" t="s">
        <v>112</v>
      </c>
    </row>
    <row r="293" s="13" customFormat="1">
      <c r="A293" s="13"/>
      <c r="B293" s="232"/>
      <c r="C293" s="233"/>
      <c r="D293" s="234" t="s">
        <v>122</v>
      </c>
      <c r="E293" s="235" t="s">
        <v>19</v>
      </c>
      <c r="F293" s="236" t="s">
        <v>465</v>
      </c>
      <c r="G293" s="233"/>
      <c r="H293" s="237">
        <v>3</v>
      </c>
      <c r="I293" s="238"/>
      <c r="J293" s="233"/>
      <c r="K293" s="233"/>
      <c r="L293" s="239"/>
      <c r="M293" s="240"/>
      <c r="N293" s="241"/>
      <c r="O293" s="241"/>
      <c r="P293" s="241"/>
      <c r="Q293" s="241"/>
      <c r="R293" s="241"/>
      <c r="S293" s="241"/>
      <c r="T293" s="242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3" t="s">
        <v>122</v>
      </c>
      <c r="AU293" s="243" t="s">
        <v>78</v>
      </c>
      <c r="AV293" s="13" t="s">
        <v>78</v>
      </c>
      <c r="AW293" s="13" t="s">
        <v>31</v>
      </c>
      <c r="AX293" s="13" t="s">
        <v>68</v>
      </c>
      <c r="AY293" s="243" t="s">
        <v>112</v>
      </c>
    </row>
    <row r="294" s="14" customFormat="1">
      <c r="A294" s="14"/>
      <c r="B294" s="251"/>
      <c r="C294" s="252"/>
      <c r="D294" s="234" t="s">
        <v>122</v>
      </c>
      <c r="E294" s="253" t="s">
        <v>19</v>
      </c>
      <c r="F294" s="254" t="s">
        <v>187</v>
      </c>
      <c r="G294" s="252"/>
      <c r="H294" s="255">
        <v>10</v>
      </c>
      <c r="I294" s="256"/>
      <c r="J294" s="252"/>
      <c r="K294" s="252"/>
      <c r="L294" s="257"/>
      <c r="M294" s="258"/>
      <c r="N294" s="259"/>
      <c r="O294" s="259"/>
      <c r="P294" s="259"/>
      <c r="Q294" s="259"/>
      <c r="R294" s="259"/>
      <c r="S294" s="259"/>
      <c r="T294" s="260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T294" s="261" t="s">
        <v>122</v>
      </c>
      <c r="AU294" s="261" t="s">
        <v>78</v>
      </c>
      <c r="AV294" s="14" t="s">
        <v>135</v>
      </c>
      <c r="AW294" s="14" t="s">
        <v>31</v>
      </c>
      <c r="AX294" s="14" t="s">
        <v>76</v>
      </c>
      <c r="AY294" s="261" t="s">
        <v>112</v>
      </c>
    </row>
    <row r="295" s="2" customFormat="1" ht="24" customHeight="1">
      <c r="A295" s="39"/>
      <c r="B295" s="40"/>
      <c r="C295" s="262" t="s">
        <v>466</v>
      </c>
      <c r="D295" s="262" t="s">
        <v>247</v>
      </c>
      <c r="E295" s="263" t="s">
        <v>467</v>
      </c>
      <c r="F295" s="264" t="s">
        <v>468</v>
      </c>
      <c r="G295" s="265" t="s">
        <v>342</v>
      </c>
      <c r="H295" s="266">
        <v>3</v>
      </c>
      <c r="I295" s="267"/>
      <c r="J295" s="268">
        <f>ROUND(I295*H295,2)</f>
        <v>0</v>
      </c>
      <c r="K295" s="264" t="s">
        <v>119</v>
      </c>
      <c r="L295" s="269"/>
      <c r="M295" s="270" t="s">
        <v>19</v>
      </c>
      <c r="N295" s="271" t="s">
        <v>39</v>
      </c>
      <c r="O295" s="85"/>
      <c r="P295" s="228">
        <f>O295*H295</f>
        <v>0</v>
      </c>
      <c r="Q295" s="228">
        <v>0.0025999999999999999</v>
      </c>
      <c r="R295" s="228">
        <f>Q295*H295</f>
        <v>0.0077999999999999996</v>
      </c>
      <c r="S295" s="228">
        <v>0</v>
      </c>
      <c r="T295" s="229">
        <f>S295*H295</f>
        <v>0</v>
      </c>
      <c r="U295" s="39"/>
      <c r="V295" s="39"/>
      <c r="W295" s="39"/>
      <c r="X295" s="39"/>
      <c r="Y295" s="39"/>
      <c r="Z295" s="39"/>
      <c r="AA295" s="39"/>
      <c r="AB295" s="39"/>
      <c r="AC295" s="39"/>
      <c r="AD295" s="39"/>
      <c r="AE295" s="39"/>
      <c r="AR295" s="230" t="s">
        <v>156</v>
      </c>
      <c r="AT295" s="230" t="s">
        <v>247</v>
      </c>
      <c r="AU295" s="230" t="s">
        <v>78</v>
      </c>
      <c r="AY295" s="18" t="s">
        <v>112</v>
      </c>
      <c r="BE295" s="231">
        <f>IF(N295="základní",J295,0)</f>
        <v>0</v>
      </c>
      <c r="BF295" s="231">
        <f>IF(N295="snížená",J295,0)</f>
        <v>0</v>
      </c>
      <c r="BG295" s="231">
        <f>IF(N295="zákl. přenesená",J295,0)</f>
        <v>0</v>
      </c>
      <c r="BH295" s="231">
        <f>IF(N295="sníž. přenesená",J295,0)</f>
        <v>0</v>
      </c>
      <c r="BI295" s="231">
        <f>IF(N295="nulová",J295,0)</f>
        <v>0</v>
      </c>
      <c r="BJ295" s="18" t="s">
        <v>76</v>
      </c>
      <c r="BK295" s="231">
        <f>ROUND(I295*H295,2)</f>
        <v>0</v>
      </c>
      <c r="BL295" s="18" t="s">
        <v>135</v>
      </c>
      <c r="BM295" s="230" t="s">
        <v>469</v>
      </c>
    </row>
    <row r="296" s="13" customFormat="1">
      <c r="A296" s="13"/>
      <c r="B296" s="232"/>
      <c r="C296" s="233"/>
      <c r="D296" s="234" t="s">
        <v>122</v>
      </c>
      <c r="E296" s="235" t="s">
        <v>19</v>
      </c>
      <c r="F296" s="236" t="s">
        <v>465</v>
      </c>
      <c r="G296" s="233"/>
      <c r="H296" s="237">
        <v>3</v>
      </c>
      <c r="I296" s="238"/>
      <c r="J296" s="233"/>
      <c r="K296" s="233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122</v>
      </c>
      <c r="AU296" s="243" t="s">
        <v>78</v>
      </c>
      <c r="AV296" s="13" t="s">
        <v>78</v>
      </c>
      <c r="AW296" s="13" t="s">
        <v>31</v>
      </c>
      <c r="AX296" s="13" t="s">
        <v>76</v>
      </c>
      <c r="AY296" s="243" t="s">
        <v>112</v>
      </c>
    </row>
    <row r="297" s="2" customFormat="1" ht="16.5" customHeight="1">
      <c r="A297" s="39"/>
      <c r="B297" s="40"/>
      <c r="C297" s="262" t="s">
        <v>470</v>
      </c>
      <c r="D297" s="262" t="s">
        <v>247</v>
      </c>
      <c r="E297" s="263" t="s">
        <v>471</v>
      </c>
      <c r="F297" s="264" t="s">
        <v>472</v>
      </c>
      <c r="G297" s="265" t="s">
        <v>342</v>
      </c>
      <c r="H297" s="266">
        <v>9</v>
      </c>
      <c r="I297" s="267"/>
      <c r="J297" s="268">
        <f>ROUND(I297*H297,2)</f>
        <v>0</v>
      </c>
      <c r="K297" s="264" t="s">
        <v>119</v>
      </c>
      <c r="L297" s="269"/>
      <c r="M297" s="270" t="s">
        <v>19</v>
      </c>
      <c r="N297" s="271" t="s">
        <v>39</v>
      </c>
      <c r="O297" s="85"/>
      <c r="P297" s="228">
        <f>O297*H297</f>
        <v>0</v>
      </c>
      <c r="Q297" s="228">
        <v>0.0064999999999999997</v>
      </c>
      <c r="R297" s="228">
        <f>Q297*H297</f>
        <v>0.058499999999999996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156</v>
      </c>
      <c r="AT297" s="230" t="s">
        <v>247</v>
      </c>
      <c r="AU297" s="230" t="s">
        <v>78</v>
      </c>
      <c r="AY297" s="18" t="s">
        <v>112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76</v>
      </c>
      <c r="BK297" s="231">
        <f>ROUND(I297*H297,2)</f>
        <v>0</v>
      </c>
      <c r="BL297" s="18" t="s">
        <v>135</v>
      </c>
      <c r="BM297" s="230" t="s">
        <v>473</v>
      </c>
    </row>
    <row r="298" s="13" customFormat="1">
      <c r="A298" s="13"/>
      <c r="B298" s="232"/>
      <c r="C298" s="233"/>
      <c r="D298" s="234" t="s">
        <v>122</v>
      </c>
      <c r="E298" s="235" t="s">
        <v>19</v>
      </c>
      <c r="F298" s="236" t="s">
        <v>454</v>
      </c>
      <c r="G298" s="233"/>
      <c r="H298" s="237">
        <v>1</v>
      </c>
      <c r="I298" s="238"/>
      <c r="J298" s="233"/>
      <c r="K298" s="233"/>
      <c r="L298" s="239"/>
      <c r="M298" s="240"/>
      <c r="N298" s="241"/>
      <c r="O298" s="241"/>
      <c r="P298" s="241"/>
      <c r="Q298" s="241"/>
      <c r="R298" s="241"/>
      <c r="S298" s="241"/>
      <c r="T298" s="24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3" t="s">
        <v>122</v>
      </c>
      <c r="AU298" s="243" t="s">
        <v>78</v>
      </c>
      <c r="AV298" s="13" t="s">
        <v>78</v>
      </c>
      <c r="AW298" s="13" t="s">
        <v>31</v>
      </c>
      <c r="AX298" s="13" t="s">
        <v>68</v>
      </c>
      <c r="AY298" s="243" t="s">
        <v>112</v>
      </c>
    </row>
    <row r="299" s="13" customFormat="1">
      <c r="A299" s="13"/>
      <c r="B299" s="232"/>
      <c r="C299" s="233"/>
      <c r="D299" s="234" t="s">
        <v>122</v>
      </c>
      <c r="E299" s="235" t="s">
        <v>19</v>
      </c>
      <c r="F299" s="236" t="s">
        <v>455</v>
      </c>
      <c r="G299" s="233"/>
      <c r="H299" s="237">
        <v>1</v>
      </c>
      <c r="I299" s="238"/>
      <c r="J299" s="233"/>
      <c r="K299" s="233"/>
      <c r="L299" s="239"/>
      <c r="M299" s="240"/>
      <c r="N299" s="241"/>
      <c r="O299" s="241"/>
      <c r="P299" s="241"/>
      <c r="Q299" s="241"/>
      <c r="R299" s="241"/>
      <c r="S299" s="241"/>
      <c r="T299" s="242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3" t="s">
        <v>122</v>
      </c>
      <c r="AU299" s="243" t="s">
        <v>78</v>
      </c>
      <c r="AV299" s="13" t="s">
        <v>78</v>
      </c>
      <c r="AW299" s="13" t="s">
        <v>31</v>
      </c>
      <c r="AX299" s="13" t="s">
        <v>68</v>
      </c>
      <c r="AY299" s="243" t="s">
        <v>112</v>
      </c>
    </row>
    <row r="300" s="13" customFormat="1">
      <c r="A300" s="13"/>
      <c r="B300" s="232"/>
      <c r="C300" s="233"/>
      <c r="D300" s="234" t="s">
        <v>122</v>
      </c>
      <c r="E300" s="235" t="s">
        <v>19</v>
      </c>
      <c r="F300" s="236" t="s">
        <v>456</v>
      </c>
      <c r="G300" s="233"/>
      <c r="H300" s="237">
        <v>1</v>
      </c>
      <c r="I300" s="238"/>
      <c r="J300" s="233"/>
      <c r="K300" s="233"/>
      <c r="L300" s="239"/>
      <c r="M300" s="240"/>
      <c r="N300" s="241"/>
      <c r="O300" s="241"/>
      <c r="P300" s="241"/>
      <c r="Q300" s="241"/>
      <c r="R300" s="241"/>
      <c r="S300" s="241"/>
      <c r="T300" s="24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3" t="s">
        <v>122</v>
      </c>
      <c r="AU300" s="243" t="s">
        <v>78</v>
      </c>
      <c r="AV300" s="13" t="s">
        <v>78</v>
      </c>
      <c r="AW300" s="13" t="s">
        <v>31</v>
      </c>
      <c r="AX300" s="13" t="s">
        <v>68</v>
      </c>
      <c r="AY300" s="243" t="s">
        <v>112</v>
      </c>
    </row>
    <row r="301" s="13" customFormat="1">
      <c r="A301" s="13"/>
      <c r="B301" s="232"/>
      <c r="C301" s="233"/>
      <c r="D301" s="234" t="s">
        <v>122</v>
      </c>
      <c r="E301" s="235" t="s">
        <v>19</v>
      </c>
      <c r="F301" s="236" t="s">
        <v>457</v>
      </c>
      <c r="G301" s="233"/>
      <c r="H301" s="237">
        <v>1</v>
      </c>
      <c r="I301" s="238"/>
      <c r="J301" s="233"/>
      <c r="K301" s="233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122</v>
      </c>
      <c r="AU301" s="243" t="s">
        <v>78</v>
      </c>
      <c r="AV301" s="13" t="s">
        <v>78</v>
      </c>
      <c r="AW301" s="13" t="s">
        <v>31</v>
      </c>
      <c r="AX301" s="13" t="s">
        <v>68</v>
      </c>
      <c r="AY301" s="243" t="s">
        <v>112</v>
      </c>
    </row>
    <row r="302" s="13" customFormat="1">
      <c r="A302" s="13"/>
      <c r="B302" s="232"/>
      <c r="C302" s="233"/>
      <c r="D302" s="234" t="s">
        <v>122</v>
      </c>
      <c r="E302" s="235" t="s">
        <v>19</v>
      </c>
      <c r="F302" s="236" t="s">
        <v>458</v>
      </c>
      <c r="G302" s="233"/>
      <c r="H302" s="237">
        <v>1</v>
      </c>
      <c r="I302" s="238"/>
      <c r="J302" s="233"/>
      <c r="K302" s="233"/>
      <c r="L302" s="239"/>
      <c r="M302" s="240"/>
      <c r="N302" s="241"/>
      <c r="O302" s="241"/>
      <c r="P302" s="241"/>
      <c r="Q302" s="241"/>
      <c r="R302" s="241"/>
      <c r="S302" s="241"/>
      <c r="T302" s="242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3" t="s">
        <v>122</v>
      </c>
      <c r="AU302" s="243" t="s">
        <v>78</v>
      </c>
      <c r="AV302" s="13" t="s">
        <v>78</v>
      </c>
      <c r="AW302" s="13" t="s">
        <v>31</v>
      </c>
      <c r="AX302" s="13" t="s">
        <v>68</v>
      </c>
      <c r="AY302" s="243" t="s">
        <v>112</v>
      </c>
    </row>
    <row r="303" s="13" customFormat="1">
      <c r="A303" s="13"/>
      <c r="B303" s="232"/>
      <c r="C303" s="233"/>
      <c r="D303" s="234" t="s">
        <v>122</v>
      </c>
      <c r="E303" s="235" t="s">
        <v>19</v>
      </c>
      <c r="F303" s="236" t="s">
        <v>459</v>
      </c>
      <c r="G303" s="233"/>
      <c r="H303" s="237">
        <v>1</v>
      </c>
      <c r="I303" s="238"/>
      <c r="J303" s="233"/>
      <c r="K303" s="233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122</v>
      </c>
      <c r="AU303" s="243" t="s">
        <v>78</v>
      </c>
      <c r="AV303" s="13" t="s">
        <v>78</v>
      </c>
      <c r="AW303" s="13" t="s">
        <v>31</v>
      </c>
      <c r="AX303" s="13" t="s">
        <v>68</v>
      </c>
      <c r="AY303" s="243" t="s">
        <v>112</v>
      </c>
    </row>
    <row r="304" s="13" customFormat="1">
      <c r="A304" s="13"/>
      <c r="B304" s="232"/>
      <c r="C304" s="233"/>
      <c r="D304" s="234" t="s">
        <v>122</v>
      </c>
      <c r="E304" s="235" t="s">
        <v>19</v>
      </c>
      <c r="F304" s="236" t="s">
        <v>465</v>
      </c>
      <c r="G304" s="233"/>
      <c r="H304" s="237">
        <v>3</v>
      </c>
      <c r="I304" s="238"/>
      <c r="J304" s="233"/>
      <c r="K304" s="233"/>
      <c r="L304" s="239"/>
      <c r="M304" s="240"/>
      <c r="N304" s="241"/>
      <c r="O304" s="241"/>
      <c r="P304" s="241"/>
      <c r="Q304" s="241"/>
      <c r="R304" s="241"/>
      <c r="S304" s="241"/>
      <c r="T304" s="24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3" t="s">
        <v>122</v>
      </c>
      <c r="AU304" s="243" t="s">
        <v>78</v>
      </c>
      <c r="AV304" s="13" t="s">
        <v>78</v>
      </c>
      <c r="AW304" s="13" t="s">
        <v>31</v>
      </c>
      <c r="AX304" s="13" t="s">
        <v>68</v>
      </c>
      <c r="AY304" s="243" t="s">
        <v>112</v>
      </c>
    </row>
    <row r="305" s="14" customFormat="1">
      <c r="A305" s="14"/>
      <c r="B305" s="251"/>
      <c r="C305" s="252"/>
      <c r="D305" s="234" t="s">
        <v>122</v>
      </c>
      <c r="E305" s="253" t="s">
        <v>19</v>
      </c>
      <c r="F305" s="254" t="s">
        <v>187</v>
      </c>
      <c r="G305" s="252"/>
      <c r="H305" s="255">
        <v>9</v>
      </c>
      <c r="I305" s="256"/>
      <c r="J305" s="252"/>
      <c r="K305" s="252"/>
      <c r="L305" s="257"/>
      <c r="M305" s="258"/>
      <c r="N305" s="259"/>
      <c r="O305" s="259"/>
      <c r="P305" s="259"/>
      <c r="Q305" s="259"/>
      <c r="R305" s="259"/>
      <c r="S305" s="259"/>
      <c r="T305" s="260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61" t="s">
        <v>122</v>
      </c>
      <c r="AU305" s="261" t="s">
        <v>78</v>
      </c>
      <c r="AV305" s="14" t="s">
        <v>135</v>
      </c>
      <c r="AW305" s="14" t="s">
        <v>31</v>
      </c>
      <c r="AX305" s="14" t="s">
        <v>76</v>
      </c>
      <c r="AY305" s="261" t="s">
        <v>112</v>
      </c>
    </row>
    <row r="306" s="2" customFormat="1" ht="24" customHeight="1">
      <c r="A306" s="39"/>
      <c r="B306" s="40"/>
      <c r="C306" s="219" t="s">
        <v>474</v>
      </c>
      <c r="D306" s="219" t="s">
        <v>115</v>
      </c>
      <c r="E306" s="220" t="s">
        <v>475</v>
      </c>
      <c r="F306" s="221" t="s">
        <v>476</v>
      </c>
      <c r="G306" s="222" t="s">
        <v>342</v>
      </c>
      <c r="H306" s="223">
        <v>9</v>
      </c>
      <c r="I306" s="224"/>
      <c r="J306" s="225">
        <f>ROUND(I306*H306,2)</f>
        <v>0</v>
      </c>
      <c r="K306" s="221" t="s">
        <v>119</v>
      </c>
      <c r="L306" s="45"/>
      <c r="M306" s="226" t="s">
        <v>19</v>
      </c>
      <c r="N306" s="227" t="s">
        <v>39</v>
      </c>
      <c r="O306" s="85"/>
      <c r="P306" s="228">
        <f>O306*H306</f>
        <v>0</v>
      </c>
      <c r="Q306" s="228">
        <v>0.11241</v>
      </c>
      <c r="R306" s="228">
        <f>Q306*H306</f>
        <v>1.01169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135</v>
      </c>
      <c r="AT306" s="230" t="s">
        <v>115</v>
      </c>
      <c r="AU306" s="230" t="s">
        <v>78</v>
      </c>
      <c r="AY306" s="18" t="s">
        <v>112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76</v>
      </c>
      <c r="BK306" s="231">
        <f>ROUND(I306*H306,2)</f>
        <v>0</v>
      </c>
      <c r="BL306" s="18" t="s">
        <v>135</v>
      </c>
      <c r="BM306" s="230" t="s">
        <v>477</v>
      </c>
    </row>
    <row r="307" s="13" customFormat="1">
      <c r="A307" s="13"/>
      <c r="B307" s="232"/>
      <c r="C307" s="233"/>
      <c r="D307" s="234" t="s">
        <v>122</v>
      </c>
      <c r="E307" s="235" t="s">
        <v>19</v>
      </c>
      <c r="F307" s="236" t="s">
        <v>454</v>
      </c>
      <c r="G307" s="233"/>
      <c r="H307" s="237">
        <v>1</v>
      </c>
      <c r="I307" s="238"/>
      <c r="J307" s="233"/>
      <c r="K307" s="233"/>
      <c r="L307" s="239"/>
      <c r="M307" s="240"/>
      <c r="N307" s="241"/>
      <c r="O307" s="241"/>
      <c r="P307" s="241"/>
      <c r="Q307" s="241"/>
      <c r="R307" s="241"/>
      <c r="S307" s="241"/>
      <c r="T307" s="24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3" t="s">
        <v>122</v>
      </c>
      <c r="AU307" s="243" t="s">
        <v>78</v>
      </c>
      <c r="AV307" s="13" t="s">
        <v>78</v>
      </c>
      <c r="AW307" s="13" t="s">
        <v>31</v>
      </c>
      <c r="AX307" s="13" t="s">
        <v>68</v>
      </c>
      <c r="AY307" s="243" t="s">
        <v>112</v>
      </c>
    </row>
    <row r="308" s="13" customFormat="1">
      <c r="A308" s="13"/>
      <c r="B308" s="232"/>
      <c r="C308" s="233"/>
      <c r="D308" s="234" t="s">
        <v>122</v>
      </c>
      <c r="E308" s="235" t="s">
        <v>19</v>
      </c>
      <c r="F308" s="236" t="s">
        <v>455</v>
      </c>
      <c r="G308" s="233"/>
      <c r="H308" s="237">
        <v>1</v>
      </c>
      <c r="I308" s="238"/>
      <c r="J308" s="233"/>
      <c r="K308" s="233"/>
      <c r="L308" s="239"/>
      <c r="M308" s="240"/>
      <c r="N308" s="241"/>
      <c r="O308" s="241"/>
      <c r="P308" s="241"/>
      <c r="Q308" s="241"/>
      <c r="R308" s="241"/>
      <c r="S308" s="241"/>
      <c r="T308" s="242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3" t="s">
        <v>122</v>
      </c>
      <c r="AU308" s="243" t="s">
        <v>78</v>
      </c>
      <c r="AV308" s="13" t="s">
        <v>78</v>
      </c>
      <c r="AW308" s="13" t="s">
        <v>31</v>
      </c>
      <c r="AX308" s="13" t="s">
        <v>68</v>
      </c>
      <c r="AY308" s="243" t="s">
        <v>112</v>
      </c>
    </row>
    <row r="309" s="13" customFormat="1">
      <c r="A309" s="13"/>
      <c r="B309" s="232"/>
      <c r="C309" s="233"/>
      <c r="D309" s="234" t="s">
        <v>122</v>
      </c>
      <c r="E309" s="235" t="s">
        <v>19</v>
      </c>
      <c r="F309" s="236" t="s">
        <v>456</v>
      </c>
      <c r="G309" s="233"/>
      <c r="H309" s="237">
        <v>1</v>
      </c>
      <c r="I309" s="238"/>
      <c r="J309" s="233"/>
      <c r="K309" s="233"/>
      <c r="L309" s="239"/>
      <c r="M309" s="240"/>
      <c r="N309" s="241"/>
      <c r="O309" s="241"/>
      <c r="P309" s="241"/>
      <c r="Q309" s="241"/>
      <c r="R309" s="241"/>
      <c r="S309" s="241"/>
      <c r="T309" s="24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3" t="s">
        <v>122</v>
      </c>
      <c r="AU309" s="243" t="s">
        <v>78</v>
      </c>
      <c r="AV309" s="13" t="s">
        <v>78</v>
      </c>
      <c r="AW309" s="13" t="s">
        <v>31</v>
      </c>
      <c r="AX309" s="13" t="s">
        <v>68</v>
      </c>
      <c r="AY309" s="243" t="s">
        <v>112</v>
      </c>
    </row>
    <row r="310" s="13" customFormat="1">
      <c r="A310" s="13"/>
      <c r="B310" s="232"/>
      <c r="C310" s="233"/>
      <c r="D310" s="234" t="s">
        <v>122</v>
      </c>
      <c r="E310" s="235" t="s">
        <v>19</v>
      </c>
      <c r="F310" s="236" t="s">
        <v>457</v>
      </c>
      <c r="G310" s="233"/>
      <c r="H310" s="237">
        <v>1</v>
      </c>
      <c r="I310" s="238"/>
      <c r="J310" s="233"/>
      <c r="K310" s="233"/>
      <c r="L310" s="239"/>
      <c r="M310" s="240"/>
      <c r="N310" s="241"/>
      <c r="O310" s="241"/>
      <c r="P310" s="241"/>
      <c r="Q310" s="241"/>
      <c r="R310" s="241"/>
      <c r="S310" s="241"/>
      <c r="T310" s="24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3" t="s">
        <v>122</v>
      </c>
      <c r="AU310" s="243" t="s">
        <v>78</v>
      </c>
      <c r="AV310" s="13" t="s">
        <v>78</v>
      </c>
      <c r="AW310" s="13" t="s">
        <v>31</v>
      </c>
      <c r="AX310" s="13" t="s">
        <v>68</v>
      </c>
      <c r="AY310" s="243" t="s">
        <v>112</v>
      </c>
    </row>
    <row r="311" s="13" customFormat="1">
      <c r="A311" s="13"/>
      <c r="B311" s="232"/>
      <c r="C311" s="233"/>
      <c r="D311" s="234" t="s">
        <v>122</v>
      </c>
      <c r="E311" s="235" t="s">
        <v>19</v>
      </c>
      <c r="F311" s="236" t="s">
        <v>458</v>
      </c>
      <c r="G311" s="233"/>
      <c r="H311" s="237">
        <v>1</v>
      </c>
      <c r="I311" s="238"/>
      <c r="J311" s="233"/>
      <c r="K311" s="233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122</v>
      </c>
      <c r="AU311" s="243" t="s">
        <v>78</v>
      </c>
      <c r="AV311" s="13" t="s">
        <v>78</v>
      </c>
      <c r="AW311" s="13" t="s">
        <v>31</v>
      </c>
      <c r="AX311" s="13" t="s">
        <v>68</v>
      </c>
      <c r="AY311" s="243" t="s">
        <v>112</v>
      </c>
    </row>
    <row r="312" s="13" customFormat="1">
      <c r="A312" s="13"/>
      <c r="B312" s="232"/>
      <c r="C312" s="233"/>
      <c r="D312" s="234" t="s">
        <v>122</v>
      </c>
      <c r="E312" s="235" t="s">
        <v>19</v>
      </c>
      <c r="F312" s="236" t="s">
        <v>459</v>
      </c>
      <c r="G312" s="233"/>
      <c r="H312" s="237">
        <v>1</v>
      </c>
      <c r="I312" s="238"/>
      <c r="J312" s="233"/>
      <c r="K312" s="233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122</v>
      </c>
      <c r="AU312" s="243" t="s">
        <v>78</v>
      </c>
      <c r="AV312" s="13" t="s">
        <v>78</v>
      </c>
      <c r="AW312" s="13" t="s">
        <v>31</v>
      </c>
      <c r="AX312" s="13" t="s">
        <v>68</v>
      </c>
      <c r="AY312" s="243" t="s">
        <v>112</v>
      </c>
    </row>
    <row r="313" s="13" customFormat="1">
      <c r="A313" s="13"/>
      <c r="B313" s="232"/>
      <c r="C313" s="233"/>
      <c r="D313" s="234" t="s">
        <v>122</v>
      </c>
      <c r="E313" s="235" t="s">
        <v>19</v>
      </c>
      <c r="F313" s="236" t="s">
        <v>465</v>
      </c>
      <c r="G313" s="233"/>
      <c r="H313" s="237">
        <v>3</v>
      </c>
      <c r="I313" s="238"/>
      <c r="J313" s="233"/>
      <c r="K313" s="233"/>
      <c r="L313" s="239"/>
      <c r="M313" s="240"/>
      <c r="N313" s="241"/>
      <c r="O313" s="241"/>
      <c r="P313" s="241"/>
      <c r="Q313" s="241"/>
      <c r="R313" s="241"/>
      <c r="S313" s="241"/>
      <c r="T313" s="24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43" t="s">
        <v>122</v>
      </c>
      <c r="AU313" s="243" t="s">
        <v>78</v>
      </c>
      <c r="AV313" s="13" t="s">
        <v>78</v>
      </c>
      <c r="AW313" s="13" t="s">
        <v>31</v>
      </c>
      <c r="AX313" s="13" t="s">
        <v>68</v>
      </c>
      <c r="AY313" s="243" t="s">
        <v>112</v>
      </c>
    </row>
    <row r="314" s="14" customFormat="1">
      <c r="A314" s="14"/>
      <c r="B314" s="251"/>
      <c r="C314" s="252"/>
      <c r="D314" s="234" t="s">
        <v>122</v>
      </c>
      <c r="E314" s="253" t="s">
        <v>19</v>
      </c>
      <c r="F314" s="254" t="s">
        <v>187</v>
      </c>
      <c r="G314" s="252"/>
      <c r="H314" s="255">
        <v>9</v>
      </c>
      <c r="I314" s="256"/>
      <c r="J314" s="252"/>
      <c r="K314" s="252"/>
      <c r="L314" s="257"/>
      <c r="M314" s="258"/>
      <c r="N314" s="259"/>
      <c r="O314" s="259"/>
      <c r="P314" s="259"/>
      <c r="Q314" s="259"/>
      <c r="R314" s="259"/>
      <c r="S314" s="259"/>
      <c r="T314" s="260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61" t="s">
        <v>122</v>
      </c>
      <c r="AU314" s="261" t="s">
        <v>78</v>
      </c>
      <c r="AV314" s="14" t="s">
        <v>135</v>
      </c>
      <c r="AW314" s="14" t="s">
        <v>31</v>
      </c>
      <c r="AX314" s="14" t="s">
        <v>76</v>
      </c>
      <c r="AY314" s="261" t="s">
        <v>112</v>
      </c>
    </row>
    <row r="315" s="2" customFormat="1" ht="16.5" customHeight="1">
      <c r="A315" s="39"/>
      <c r="B315" s="40"/>
      <c r="C315" s="262" t="s">
        <v>478</v>
      </c>
      <c r="D315" s="262" t="s">
        <v>247</v>
      </c>
      <c r="E315" s="263" t="s">
        <v>479</v>
      </c>
      <c r="F315" s="264" t="s">
        <v>480</v>
      </c>
      <c r="G315" s="265" t="s">
        <v>342</v>
      </c>
      <c r="H315" s="266">
        <v>9</v>
      </c>
      <c r="I315" s="267"/>
      <c r="J315" s="268">
        <f>ROUND(I315*H315,2)</f>
        <v>0</v>
      </c>
      <c r="K315" s="264" t="s">
        <v>119</v>
      </c>
      <c r="L315" s="269"/>
      <c r="M315" s="270" t="s">
        <v>19</v>
      </c>
      <c r="N315" s="271" t="s">
        <v>39</v>
      </c>
      <c r="O315" s="85"/>
      <c r="P315" s="228">
        <f>O315*H315</f>
        <v>0</v>
      </c>
      <c r="Q315" s="228">
        <v>0.0033</v>
      </c>
      <c r="R315" s="228">
        <f>Q315*H315</f>
        <v>0.029700000000000001</v>
      </c>
      <c r="S315" s="228">
        <v>0</v>
      </c>
      <c r="T315" s="229">
        <f>S315*H315</f>
        <v>0</v>
      </c>
      <c r="U315" s="39"/>
      <c r="V315" s="39"/>
      <c r="W315" s="39"/>
      <c r="X315" s="39"/>
      <c r="Y315" s="39"/>
      <c r="Z315" s="39"/>
      <c r="AA315" s="39"/>
      <c r="AB315" s="39"/>
      <c r="AC315" s="39"/>
      <c r="AD315" s="39"/>
      <c r="AE315" s="39"/>
      <c r="AR315" s="230" t="s">
        <v>156</v>
      </c>
      <c r="AT315" s="230" t="s">
        <v>247</v>
      </c>
      <c r="AU315" s="230" t="s">
        <v>78</v>
      </c>
      <c r="AY315" s="18" t="s">
        <v>112</v>
      </c>
      <c r="BE315" s="231">
        <f>IF(N315="základní",J315,0)</f>
        <v>0</v>
      </c>
      <c r="BF315" s="231">
        <f>IF(N315="snížená",J315,0)</f>
        <v>0</v>
      </c>
      <c r="BG315" s="231">
        <f>IF(N315="zákl. přenesená",J315,0)</f>
        <v>0</v>
      </c>
      <c r="BH315" s="231">
        <f>IF(N315="sníž. přenesená",J315,0)</f>
        <v>0</v>
      </c>
      <c r="BI315" s="231">
        <f>IF(N315="nulová",J315,0)</f>
        <v>0</v>
      </c>
      <c r="BJ315" s="18" t="s">
        <v>76</v>
      </c>
      <c r="BK315" s="231">
        <f>ROUND(I315*H315,2)</f>
        <v>0</v>
      </c>
      <c r="BL315" s="18" t="s">
        <v>135</v>
      </c>
      <c r="BM315" s="230" t="s">
        <v>481</v>
      </c>
    </row>
    <row r="316" s="13" customFormat="1">
      <c r="A316" s="13"/>
      <c r="B316" s="232"/>
      <c r="C316" s="233"/>
      <c r="D316" s="234" t="s">
        <v>122</v>
      </c>
      <c r="E316" s="235" t="s">
        <v>19</v>
      </c>
      <c r="F316" s="236" t="s">
        <v>454</v>
      </c>
      <c r="G316" s="233"/>
      <c r="H316" s="237">
        <v>1</v>
      </c>
      <c r="I316" s="238"/>
      <c r="J316" s="233"/>
      <c r="K316" s="233"/>
      <c r="L316" s="239"/>
      <c r="M316" s="240"/>
      <c r="N316" s="241"/>
      <c r="O316" s="241"/>
      <c r="P316" s="241"/>
      <c r="Q316" s="241"/>
      <c r="R316" s="241"/>
      <c r="S316" s="241"/>
      <c r="T316" s="24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3" t="s">
        <v>122</v>
      </c>
      <c r="AU316" s="243" t="s">
        <v>78</v>
      </c>
      <c r="AV316" s="13" t="s">
        <v>78</v>
      </c>
      <c r="AW316" s="13" t="s">
        <v>31</v>
      </c>
      <c r="AX316" s="13" t="s">
        <v>68</v>
      </c>
      <c r="AY316" s="243" t="s">
        <v>112</v>
      </c>
    </row>
    <row r="317" s="13" customFormat="1">
      <c r="A317" s="13"/>
      <c r="B317" s="232"/>
      <c r="C317" s="233"/>
      <c r="D317" s="234" t="s">
        <v>122</v>
      </c>
      <c r="E317" s="235" t="s">
        <v>19</v>
      </c>
      <c r="F317" s="236" t="s">
        <v>455</v>
      </c>
      <c r="G317" s="233"/>
      <c r="H317" s="237">
        <v>1</v>
      </c>
      <c r="I317" s="238"/>
      <c r="J317" s="233"/>
      <c r="K317" s="233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122</v>
      </c>
      <c r="AU317" s="243" t="s">
        <v>78</v>
      </c>
      <c r="AV317" s="13" t="s">
        <v>78</v>
      </c>
      <c r="AW317" s="13" t="s">
        <v>31</v>
      </c>
      <c r="AX317" s="13" t="s">
        <v>68</v>
      </c>
      <c r="AY317" s="243" t="s">
        <v>112</v>
      </c>
    </row>
    <row r="318" s="13" customFormat="1">
      <c r="A318" s="13"/>
      <c r="B318" s="232"/>
      <c r="C318" s="233"/>
      <c r="D318" s="234" t="s">
        <v>122</v>
      </c>
      <c r="E318" s="235" t="s">
        <v>19</v>
      </c>
      <c r="F318" s="236" t="s">
        <v>456</v>
      </c>
      <c r="G318" s="233"/>
      <c r="H318" s="237">
        <v>1</v>
      </c>
      <c r="I318" s="238"/>
      <c r="J318" s="233"/>
      <c r="K318" s="233"/>
      <c r="L318" s="239"/>
      <c r="M318" s="240"/>
      <c r="N318" s="241"/>
      <c r="O318" s="241"/>
      <c r="P318" s="241"/>
      <c r="Q318" s="241"/>
      <c r="R318" s="241"/>
      <c r="S318" s="241"/>
      <c r="T318" s="242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3" t="s">
        <v>122</v>
      </c>
      <c r="AU318" s="243" t="s">
        <v>78</v>
      </c>
      <c r="AV318" s="13" t="s">
        <v>78</v>
      </c>
      <c r="AW318" s="13" t="s">
        <v>31</v>
      </c>
      <c r="AX318" s="13" t="s">
        <v>68</v>
      </c>
      <c r="AY318" s="243" t="s">
        <v>112</v>
      </c>
    </row>
    <row r="319" s="13" customFormat="1">
      <c r="A319" s="13"/>
      <c r="B319" s="232"/>
      <c r="C319" s="233"/>
      <c r="D319" s="234" t="s">
        <v>122</v>
      </c>
      <c r="E319" s="235" t="s">
        <v>19</v>
      </c>
      <c r="F319" s="236" t="s">
        <v>457</v>
      </c>
      <c r="G319" s="233"/>
      <c r="H319" s="237">
        <v>1</v>
      </c>
      <c r="I319" s="238"/>
      <c r="J319" s="233"/>
      <c r="K319" s="233"/>
      <c r="L319" s="239"/>
      <c r="M319" s="240"/>
      <c r="N319" s="241"/>
      <c r="O319" s="241"/>
      <c r="P319" s="241"/>
      <c r="Q319" s="241"/>
      <c r="R319" s="241"/>
      <c r="S319" s="241"/>
      <c r="T319" s="242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3" t="s">
        <v>122</v>
      </c>
      <c r="AU319" s="243" t="s">
        <v>78</v>
      </c>
      <c r="AV319" s="13" t="s">
        <v>78</v>
      </c>
      <c r="AW319" s="13" t="s">
        <v>31</v>
      </c>
      <c r="AX319" s="13" t="s">
        <v>68</v>
      </c>
      <c r="AY319" s="243" t="s">
        <v>112</v>
      </c>
    </row>
    <row r="320" s="13" customFormat="1">
      <c r="A320" s="13"/>
      <c r="B320" s="232"/>
      <c r="C320" s="233"/>
      <c r="D320" s="234" t="s">
        <v>122</v>
      </c>
      <c r="E320" s="235" t="s">
        <v>19</v>
      </c>
      <c r="F320" s="236" t="s">
        <v>458</v>
      </c>
      <c r="G320" s="233"/>
      <c r="H320" s="237">
        <v>1</v>
      </c>
      <c r="I320" s="238"/>
      <c r="J320" s="233"/>
      <c r="K320" s="233"/>
      <c r="L320" s="239"/>
      <c r="M320" s="240"/>
      <c r="N320" s="241"/>
      <c r="O320" s="241"/>
      <c r="P320" s="241"/>
      <c r="Q320" s="241"/>
      <c r="R320" s="241"/>
      <c r="S320" s="241"/>
      <c r="T320" s="24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3" t="s">
        <v>122</v>
      </c>
      <c r="AU320" s="243" t="s">
        <v>78</v>
      </c>
      <c r="AV320" s="13" t="s">
        <v>78</v>
      </c>
      <c r="AW320" s="13" t="s">
        <v>31</v>
      </c>
      <c r="AX320" s="13" t="s">
        <v>68</v>
      </c>
      <c r="AY320" s="243" t="s">
        <v>112</v>
      </c>
    </row>
    <row r="321" s="13" customFormat="1">
      <c r="A321" s="13"/>
      <c r="B321" s="232"/>
      <c r="C321" s="233"/>
      <c r="D321" s="234" t="s">
        <v>122</v>
      </c>
      <c r="E321" s="235" t="s">
        <v>19</v>
      </c>
      <c r="F321" s="236" t="s">
        <v>459</v>
      </c>
      <c r="G321" s="233"/>
      <c r="H321" s="237">
        <v>1</v>
      </c>
      <c r="I321" s="238"/>
      <c r="J321" s="233"/>
      <c r="K321" s="233"/>
      <c r="L321" s="239"/>
      <c r="M321" s="240"/>
      <c r="N321" s="241"/>
      <c r="O321" s="241"/>
      <c r="P321" s="241"/>
      <c r="Q321" s="241"/>
      <c r="R321" s="241"/>
      <c r="S321" s="241"/>
      <c r="T321" s="242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3" t="s">
        <v>122</v>
      </c>
      <c r="AU321" s="243" t="s">
        <v>78</v>
      </c>
      <c r="AV321" s="13" t="s">
        <v>78</v>
      </c>
      <c r="AW321" s="13" t="s">
        <v>31</v>
      </c>
      <c r="AX321" s="13" t="s">
        <v>68</v>
      </c>
      <c r="AY321" s="243" t="s">
        <v>112</v>
      </c>
    </row>
    <row r="322" s="13" customFormat="1">
      <c r="A322" s="13"/>
      <c r="B322" s="232"/>
      <c r="C322" s="233"/>
      <c r="D322" s="234" t="s">
        <v>122</v>
      </c>
      <c r="E322" s="235" t="s">
        <v>19</v>
      </c>
      <c r="F322" s="236" t="s">
        <v>465</v>
      </c>
      <c r="G322" s="233"/>
      <c r="H322" s="237">
        <v>3</v>
      </c>
      <c r="I322" s="238"/>
      <c r="J322" s="233"/>
      <c r="K322" s="233"/>
      <c r="L322" s="239"/>
      <c r="M322" s="240"/>
      <c r="N322" s="241"/>
      <c r="O322" s="241"/>
      <c r="P322" s="241"/>
      <c r="Q322" s="241"/>
      <c r="R322" s="241"/>
      <c r="S322" s="241"/>
      <c r="T322" s="242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3" t="s">
        <v>122</v>
      </c>
      <c r="AU322" s="243" t="s">
        <v>78</v>
      </c>
      <c r="AV322" s="13" t="s">
        <v>78</v>
      </c>
      <c r="AW322" s="13" t="s">
        <v>31</v>
      </c>
      <c r="AX322" s="13" t="s">
        <v>68</v>
      </c>
      <c r="AY322" s="243" t="s">
        <v>112</v>
      </c>
    </row>
    <row r="323" s="14" customFormat="1">
      <c r="A323" s="14"/>
      <c r="B323" s="251"/>
      <c r="C323" s="252"/>
      <c r="D323" s="234" t="s">
        <v>122</v>
      </c>
      <c r="E323" s="253" t="s">
        <v>19</v>
      </c>
      <c r="F323" s="254" t="s">
        <v>187</v>
      </c>
      <c r="G323" s="252"/>
      <c r="H323" s="255">
        <v>9</v>
      </c>
      <c r="I323" s="256"/>
      <c r="J323" s="252"/>
      <c r="K323" s="252"/>
      <c r="L323" s="257"/>
      <c r="M323" s="258"/>
      <c r="N323" s="259"/>
      <c r="O323" s="259"/>
      <c r="P323" s="259"/>
      <c r="Q323" s="259"/>
      <c r="R323" s="259"/>
      <c r="S323" s="259"/>
      <c r="T323" s="260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61" t="s">
        <v>122</v>
      </c>
      <c r="AU323" s="261" t="s">
        <v>78</v>
      </c>
      <c r="AV323" s="14" t="s">
        <v>135</v>
      </c>
      <c r="AW323" s="14" t="s">
        <v>31</v>
      </c>
      <c r="AX323" s="14" t="s">
        <v>76</v>
      </c>
      <c r="AY323" s="261" t="s">
        <v>112</v>
      </c>
    </row>
    <row r="324" s="2" customFormat="1" ht="16.5" customHeight="1">
      <c r="A324" s="39"/>
      <c r="B324" s="40"/>
      <c r="C324" s="262" t="s">
        <v>482</v>
      </c>
      <c r="D324" s="262" t="s">
        <v>247</v>
      </c>
      <c r="E324" s="263" t="s">
        <v>483</v>
      </c>
      <c r="F324" s="264" t="s">
        <v>484</v>
      </c>
      <c r="G324" s="265" t="s">
        <v>342</v>
      </c>
      <c r="H324" s="266">
        <v>10</v>
      </c>
      <c r="I324" s="267"/>
      <c r="J324" s="268">
        <f>ROUND(I324*H324,2)</f>
        <v>0</v>
      </c>
      <c r="K324" s="264" t="s">
        <v>119</v>
      </c>
      <c r="L324" s="269"/>
      <c r="M324" s="270" t="s">
        <v>19</v>
      </c>
      <c r="N324" s="271" t="s">
        <v>39</v>
      </c>
      <c r="O324" s="85"/>
      <c r="P324" s="228">
        <f>O324*H324</f>
        <v>0</v>
      </c>
      <c r="Q324" s="228">
        <v>0.00040000000000000002</v>
      </c>
      <c r="R324" s="228">
        <f>Q324*H324</f>
        <v>0.0040000000000000001</v>
      </c>
      <c r="S324" s="228">
        <v>0</v>
      </c>
      <c r="T324" s="229">
        <f>S324*H324</f>
        <v>0</v>
      </c>
      <c r="U324" s="39"/>
      <c r="V324" s="39"/>
      <c r="W324" s="39"/>
      <c r="X324" s="39"/>
      <c r="Y324" s="39"/>
      <c r="Z324" s="39"/>
      <c r="AA324" s="39"/>
      <c r="AB324" s="39"/>
      <c r="AC324" s="39"/>
      <c r="AD324" s="39"/>
      <c r="AE324" s="39"/>
      <c r="AR324" s="230" t="s">
        <v>156</v>
      </c>
      <c r="AT324" s="230" t="s">
        <v>247</v>
      </c>
      <c r="AU324" s="230" t="s">
        <v>78</v>
      </c>
      <c r="AY324" s="18" t="s">
        <v>112</v>
      </c>
      <c r="BE324" s="231">
        <f>IF(N324="základní",J324,0)</f>
        <v>0</v>
      </c>
      <c r="BF324" s="231">
        <f>IF(N324="snížená",J324,0)</f>
        <v>0</v>
      </c>
      <c r="BG324" s="231">
        <f>IF(N324="zákl. přenesená",J324,0)</f>
        <v>0</v>
      </c>
      <c r="BH324" s="231">
        <f>IF(N324="sníž. přenesená",J324,0)</f>
        <v>0</v>
      </c>
      <c r="BI324" s="231">
        <f>IF(N324="nulová",J324,0)</f>
        <v>0</v>
      </c>
      <c r="BJ324" s="18" t="s">
        <v>76</v>
      </c>
      <c r="BK324" s="231">
        <f>ROUND(I324*H324,2)</f>
        <v>0</v>
      </c>
      <c r="BL324" s="18" t="s">
        <v>135</v>
      </c>
      <c r="BM324" s="230" t="s">
        <v>485</v>
      </c>
    </row>
    <row r="325" s="13" customFormat="1">
      <c r="A325" s="13"/>
      <c r="B325" s="232"/>
      <c r="C325" s="233"/>
      <c r="D325" s="234" t="s">
        <v>122</v>
      </c>
      <c r="E325" s="235" t="s">
        <v>19</v>
      </c>
      <c r="F325" s="236" t="s">
        <v>454</v>
      </c>
      <c r="G325" s="233"/>
      <c r="H325" s="237">
        <v>1</v>
      </c>
      <c r="I325" s="238"/>
      <c r="J325" s="233"/>
      <c r="K325" s="233"/>
      <c r="L325" s="239"/>
      <c r="M325" s="240"/>
      <c r="N325" s="241"/>
      <c r="O325" s="241"/>
      <c r="P325" s="241"/>
      <c r="Q325" s="241"/>
      <c r="R325" s="241"/>
      <c r="S325" s="241"/>
      <c r="T325" s="242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243" t="s">
        <v>122</v>
      </c>
      <c r="AU325" s="243" t="s">
        <v>78</v>
      </c>
      <c r="AV325" s="13" t="s">
        <v>78</v>
      </c>
      <c r="AW325" s="13" t="s">
        <v>31</v>
      </c>
      <c r="AX325" s="13" t="s">
        <v>68</v>
      </c>
      <c r="AY325" s="243" t="s">
        <v>112</v>
      </c>
    </row>
    <row r="326" s="13" customFormat="1">
      <c r="A326" s="13"/>
      <c r="B326" s="232"/>
      <c r="C326" s="233"/>
      <c r="D326" s="234" t="s">
        <v>122</v>
      </c>
      <c r="E326" s="235" t="s">
        <v>19</v>
      </c>
      <c r="F326" s="236" t="s">
        <v>455</v>
      </c>
      <c r="G326" s="233"/>
      <c r="H326" s="237">
        <v>1</v>
      </c>
      <c r="I326" s="238"/>
      <c r="J326" s="233"/>
      <c r="K326" s="233"/>
      <c r="L326" s="239"/>
      <c r="M326" s="240"/>
      <c r="N326" s="241"/>
      <c r="O326" s="241"/>
      <c r="P326" s="241"/>
      <c r="Q326" s="241"/>
      <c r="R326" s="241"/>
      <c r="S326" s="241"/>
      <c r="T326" s="242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3" t="s">
        <v>122</v>
      </c>
      <c r="AU326" s="243" t="s">
        <v>78</v>
      </c>
      <c r="AV326" s="13" t="s">
        <v>78</v>
      </c>
      <c r="AW326" s="13" t="s">
        <v>31</v>
      </c>
      <c r="AX326" s="13" t="s">
        <v>68</v>
      </c>
      <c r="AY326" s="243" t="s">
        <v>112</v>
      </c>
    </row>
    <row r="327" s="13" customFormat="1">
      <c r="A327" s="13"/>
      <c r="B327" s="232"/>
      <c r="C327" s="233"/>
      <c r="D327" s="234" t="s">
        <v>122</v>
      </c>
      <c r="E327" s="235" t="s">
        <v>19</v>
      </c>
      <c r="F327" s="236" t="s">
        <v>464</v>
      </c>
      <c r="G327" s="233"/>
      <c r="H327" s="237">
        <v>2</v>
      </c>
      <c r="I327" s="238"/>
      <c r="J327" s="233"/>
      <c r="K327" s="233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122</v>
      </c>
      <c r="AU327" s="243" t="s">
        <v>78</v>
      </c>
      <c r="AV327" s="13" t="s">
        <v>78</v>
      </c>
      <c r="AW327" s="13" t="s">
        <v>31</v>
      </c>
      <c r="AX327" s="13" t="s">
        <v>68</v>
      </c>
      <c r="AY327" s="243" t="s">
        <v>112</v>
      </c>
    </row>
    <row r="328" s="13" customFormat="1">
      <c r="A328" s="13"/>
      <c r="B328" s="232"/>
      <c r="C328" s="233"/>
      <c r="D328" s="234" t="s">
        <v>122</v>
      </c>
      <c r="E328" s="235" t="s">
        <v>19</v>
      </c>
      <c r="F328" s="236" t="s">
        <v>457</v>
      </c>
      <c r="G328" s="233"/>
      <c r="H328" s="237">
        <v>1</v>
      </c>
      <c r="I328" s="238"/>
      <c r="J328" s="233"/>
      <c r="K328" s="233"/>
      <c r="L328" s="239"/>
      <c r="M328" s="240"/>
      <c r="N328" s="241"/>
      <c r="O328" s="241"/>
      <c r="P328" s="241"/>
      <c r="Q328" s="241"/>
      <c r="R328" s="241"/>
      <c r="S328" s="241"/>
      <c r="T328" s="242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243" t="s">
        <v>122</v>
      </c>
      <c r="AU328" s="243" t="s">
        <v>78</v>
      </c>
      <c r="AV328" s="13" t="s">
        <v>78</v>
      </c>
      <c r="AW328" s="13" t="s">
        <v>31</v>
      </c>
      <c r="AX328" s="13" t="s">
        <v>68</v>
      </c>
      <c r="AY328" s="243" t="s">
        <v>112</v>
      </c>
    </row>
    <row r="329" s="13" customFormat="1">
      <c r="A329" s="13"/>
      <c r="B329" s="232"/>
      <c r="C329" s="233"/>
      <c r="D329" s="234" t="s">
        <v>122</v>
      </c>
      <c r="E329" s="235" t="s">
        <v>19</v>
      </c>
      <c r="F329" s="236" t="s">
        <v>458</v>
      </c>
      <c r="G329" s="233"/>
      <c r="H329" s="237">
        <v>1</v>
      </c>
      <c r="I329" s="238"/>
      <c r="J329" s="233"/>
      <c r="K329" s="233"/>
      <c r="L329" s="239"/>
      <c r="M329" s="240"/>
      <c r="N329" s="241"/>
      <c r="O329" s="241"/>
      <c r="P329" s="241"/>
      <c r="Q329" s="241"/>
      <c r="R329" s="241"/>
      <c r="S329" s="241"/>
      <c r="T329" s="24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3" t="s">
        <v>122</v>
      </c>
      <c r="AU329" s="243" t="s">
        <v>78</v>
      </c>
      <c r="AV329" s="13" t="s">
        <v>78</v>
      </c>
      <c r="AW329" s="13" t="s">
        <v>31</v>
      </c>
      <c r="AX329" s="13" t="s">
        <v>68</v>
      </c>
      <c r="AY329" s="243" t="s">
        <v>112</v>
      </c>
    </row>
    <row r="330" s="13" customFormat="1">
      <c r="A330" s="13"/>
      <c r="B330" s="232"/>
      <c r="C330" s="233"/>
      <c r="D330" s="234" t="s">
        <v>122</v>
      </c>
      <c r="E330" s="235" t="s">
        <v>19</v>
      </c>
      <c r="F330" s="236" t="s">
        <v>459</v>
      </c>
      <c r="G330" s="233"/>
      <c r="H330" s="237">
        <v>1</v>
      </c>
      <c r="I330" s="238"/>
      <c r="J330" s="233"/>
      <c r="K330" s="233"/>
      <c r="L330" s="239"/>
      <c r="M330" s="240"/>
      <c r="N330" s="241"/>
      <c r="O330" s="241"/>
      <c r="P330" s="241"/>
      <c r="Q330" s="241"/>
      <c r="R330" s="241"/>
      <c r="S330" s="241"/>
      <c r="T330" s="24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3" t="s">
        <v>122</v>
      </c>
      <c r="AU330" s="243" t="s">
        <v>78</v>
      </c>
      <c r="AV330" s="13" t="s">
        <v>78</v>
      </c>
      <c r="AW330" s="13" t="s">
        <v>31</v>
      </c>
      <c r="AX330" s="13" t="s">
        <v>68</v>
      </c>
      <c r="AY330" s="243" t="s">
        <v>112</v>
      </c>
    </row>
    <row r="331" s="13" customFormat="1">
      <c r="A331" s="13"/>
      <c r="B331" s="232"/>
      <c r="C331" s="233"/>
      <c r="D331" s="234" t="s">
        <v>122</v>
      </c>
      <c r="E331" s="235" t="s">
        <v>19</v>
      </c>
      <c r="F331" s="236" t="s">
        <v>465</v>
      </c>
      <c r="G331" s="233"/>
      <c r="H331" s="237">
        <v>3</v>
      </c>
      <c r="I331" s="238"/>
      <c r="J331" s="233"/>
      <c r="K331" s="233"/>
      <c r="L331" s="239"/>
      <c r="M331" s="240"/>
      <c r="N331" s="241"/>
      <c r="O331" s="241"/>
      <c r="P331" s="241"/>
      <c r="Q331" s="241"/>
      <c r="R331" s="241"/>
      <c r="S331" s="241"/>
      <c r="T331" s="24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3" t="s">
        <v>122</v>
      </c>
      <c r="AU331" s="243" t="s">
        <v>78</v>
      </c>
      <c r="AV331" s="13" t="s">
        <v>78</v>
      </c>
      <c r="AW331" s="13" t="s">
        <v>31</v>
      </c>
      <c r="AX331" s="13" t="s">
        <v>68</v>
      </c>
      <c r="AY331" s="243" t="s">
        <v>112</v>
      </c>
    </row>
    <row r="332" s="14" customFormat="1">
      <c r="A332" s="14"/>
      <c r="B332" s="251"/>
      <c r="C332" s="252"/>
      <c r="D332" s="234" t="s">
        <v>122</v>
      </c>
      <c r="E332" s="253" t="s">
        <v>19</v>
      </c>
      <c r="F332" s="254" t="s">
        <v>187</v>
      </c>
      <c r="G332" s="252"/>
      <c r="H332" s="255">
        <v>10</v>
      </c>
      <c r="I332" s="256"/>
      <c r="J332" s="252"/>
      <c r="K332" s="252"/>
      <c r="L332" s="257"/>
      <c r="M332" s="258"/>
      <c r="N332" s="259"/>
      <c r="O332" s="259"/>
      <c r="P332" s="259"/>
      <c r="Q332" s="259"/>
      <c r="R332" s="259"/>
      <c r="S332" s="259"/>
      <c r="T332" s="260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61" t="s">
        <v>122</v>
      </c>
      <c r="AU332" s="261" t="s">
        <v>78</v>
      </c>
      <c r="AV332" s="14" t="s">
        <v>135</v>
      </c>
      <c r="AW332" s="14" t="s">
        <v>31</v>
      </c>
      <c r="AX332" s="14" t="s">
        <v>76</v>
      </c>
      <c r="AY332" s="261" t="s">
        <v>112</v>
      </c>
    </row>
    <row r="333" s="2" customFormat="1" ht="16.5" customHeight="1">
      <c r="A333" s="39"/>
      <c r="B333" s="40"/>
      <c r="C333" s="262" t="s">
        <v>486</v>
      </c>
      <c r="D333" s="262" t="s">
        <v>247</v>
      </c>
      <c r="E333" s="263" t="s">
        <v>487</v>
      </c>
      <c r="F333" s="264" t="s">
        <v>488</v>
      </c>
      <c r="G333" s="265" t="s">
        <v>342</v>
      </c>
      <c r="H333" s="266">
        <v>9</v>
      </c>
      <c r="I333" s="267"/>
      <c r="J333" s="268">
        <f>ROUND(I333*H333,2)</f>
        <v>0</v>
      </c>
      <c r="K333" s="264" t="s">
        <v>119</v>
      </c>
      <c r="L333" s="269"/>
      <c r="M333" s="270" t="s">
        <v>19</v>
      </c>
      <c r="N333" s="271" t="s">
        <v>39</v>
      </c>
      <c r="O333" s="85"/>
      <c r="P333" s="228">
        <f>O333*H333</f>
        <v>0</v>
      </c>
      <c r="Q333" s="228">
        <v>0.00014999999999999999</v>
      </c>
      <c r="R333" s="228">
        <f>Q333*H333</f>
        <v>0.0013499999999999999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156</v>
      </c>
      <c r="AT333" s="230" t="s">
        <v>247</v>
      </c>
      <c r="AU333" s="230" t="s">
        <v>78</v>
      </c>
      <c r="AY333" s="18" t="s">
        <v>112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76</v>
      </c>
      <c r="BK333" s="231">
        <f>ROUND(I333*H333,2)</f>
        <v>0</v>
      </c>
      <c r="BL333" s="18" t="s">
        <v>135</v>
      </c>
      <c r="BM333" s="230" t="s">
        <v>489</v>
      </c>
    </row>
    <row r="334" s="13" customFormat="1">
      <c r="A334" s="13"/>
      <c r="B334" s="232"/>
      <c r="C334" s="233"/>
      <c r="D334" s="234" t="s">
        <v>122</v>
      </c>
      <c r="E334" s="235" t="s">
        <v>19</v>
      </c>
      <c r="F334" s="236" t="s">
        <v>454</v>
      </c>
      <c r="G334" s="233"/>
      <c r="H334" s="237">
        <v>1</v>
      </c>
      <c r="I334" s="238"/>
      <c r="J334" s="233"/>
      <c r="K334" s="233"/>
      <c r="L334" s="239"/>
      <c r="M334" s="240"/>
      <c r="N334" s="241"/>
      <c r="O334" s="241"/>
      <c r="P334" s="241"/>
      <c r="Q334" s="241"/>
      <c r="R334" s="241"/>
      <c r="S334" s="241"/>
      <c r="T334" s="24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3" t="s">
        <v>122</v>
      </c>
      <c r="AU334" s="243" t="s">
        <v>78</v>
      </c>
      <c r="AV334" s="13" t="s">
        <v>78</v>
      </c>
      <c r="AW334" s="13" t="s">
        <v>31</v>
      </c>
      <c r="AX334" s="13" t="s">
        <v>68</v>
      </c>
      <c r="AY334" s="243" t="s">
        <v>112</v>
      </c>
    </row>
    <row r="335" s="13" customFormat="1">
      <c r="A335" s="13"/>
      <c r="B335" s="232"/>
      <c r="C335" s="233"/>
      <c r="D335" s="234" t="s">
        <v>122</v>
      </c>
      <c r="E335" s="235" t="s">
        <v>19</v>
      </c>
      <c r="F335" s="236" t="s">
        <v>455</v>
      </c>
      <c r="G335" s="233"/>
      <c r="H335" s="237">
        <v>1</v>
      </c>
      <c r="I335" s="238"/>
      <c r="J335" s="233"/>
      <c r="K335" s="233"/>
      <c r="L335" s="239"/>
      <c r="M335" s="240"/>
      <c r="N335" s="241"/>
      <c r="O335" s="241"/>
      <c r="P335" s="241"/>
      <c r="Q335" s="241"/>
      <c r="R335" s="241"/>
      <c r="S335" s="241"/>
      <c r="T335" s="24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43" t="s">
        <v>122</v>
      </c>
      <c r="AU335" s="243" t="s">
        <v>78</v>
      </c>
      <c r="AV335" s="13" t="s">
        <v>78</v>
      </c>
      <c r="AW335" s="13" t="s">
        <v>31</v>
      </c>
      <c r="AX335" s="13" t="s">
        <v>68</v>
      </c>
      <c r="AY335" s="243" t="s">
        <v>112</v>
      </c>
    </row>
    <row r="336" s="13" customFormat="1">
      <c r="A336" s="13"/>
      <c r="B336" s="232"/>
      <c r="C336" s="233"/>
      <c r="D336" s="234" t="s">
        <v>122</v>
      </c>
      <c r="E336" s="235" t="s">
        <v>19</v>
      </c>
      <c r="F336" s="236" t="s">
        <v>456</v>
      </c>
      <c r="G336" s="233"/>
      <c r="H336" s="237">
        <v>1</v>
      </c>
      <c r="I336" s="238"/>
      <c r="J336" s="233"/>
      <c r="K336" s="233"/>
      <c r="L336" s="239"/>
      <c r="M336" s="240"/>
      <c r="N336" s="241"/>
      <c r="O336" s="241"/>
      <c r="P336" s="241"/>
      <c r="Q336" s="241"/>
      <c r="R336" s="241"/>
      <c r="S336" s="241"/>
      <c r="T336" s="24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3" t="s">
        <v>122</v>
      </c>
      <c r="AU336" s="243" t="s">
        <v>78</v>
      </c>
      <c r="AV336" s="13" t="s">
        <v>78</v>
      </c>
      <c r="AW336" s="13" t="s">
        <v>31</v>
      </c>
      <c r="AX336" s="13" t="s">
        <v>68</v>
      </c>
      <c r="AY336" s="243" t="s">
        <v>112</v>
      </c>
    </row>
    <row r="337" s="13" customFormat="1">
      <c r="A337" s="13"/>
      <c r="B337" s="232"/>
      <c r="C337" s="233"/>
      <c r="D337" s="234" t="s">
        <v>122</v>
      </c>
      <c r="E337" s="235" t="s">
        <v>19</v>
      </c>
      <c r="F337" s="236" t="s">
        <v>457</v>
      </c>
      <c r="G337" s="233"/>
      <c r="H337" s="237">
        <v>1</v>
      </c>
      <c r="I337" s="238"/>
      <c r="J337" s="233"/>
      <c r="K337" s="233"/>
      <c r="L337" s="239"/>
      <c r="M337" s="240"/>
      <c r="N337" s="241"/>
      <c r="O337" s="241"/>
      <c r="P337" s="241"/>
      <c r="Q337" s="241"/>
      <c r="R337" s="241"/>
      <c r="S337" s="241"/>
      <c r="T337" s="24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3" t="s">
        <v>122</v>
      </c>
      <c r="AU337" s="243" t="s">
        <v>78</v>
      </c>
      <c r="AV337" s="13" t="s">
        <v>78</v>
      </c>
      <c r="AW337" s="13" t="s">
        <v>31</v>
      </c>
      <c r="AX337" s="13" t="s">
        <v>68</v>
      </c>
      <c r="AY337" s="243" t="s">
        <v>112</v>
      </c>
    </row>
    <row r="338" s="13" customFormat="1">
      <c r="A338" s="13"/>
      <c r="B338" s="232"/>
      <c r="C338" s="233"/>
      <c r="D338" s="234" t="s">
        <v>122</v>
      </c>
      <c r="E338" s="235" t="s">
        <v>19</v>
      </c>
      <c r="F338" s="236" t="s">
        <v>458</v>
      </c>
      <c r="G338" s="233"/>
      <c r="H338" s="237">
        <v>1</v>
      </c>
      <c r="I338" s="238"/>
      <c r="J338" s="233"/>
      <c r="K338" s="233"/>
      <c r="L338" s="239"/>
      <c r="M338" s="240"/>
      <c r="N338" s="241"/>
      <c r="O338" s="241"/>
      <c r="P338" s="241"/>
      <c r="Q338" s="241"/>
      <c r="R338" s="241"/>
      <c r="S338" s="241"/>
      <c r="T338" s="24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3" t="s">
        <v>122</v>
      </c>
      <c r="AU338" s="243" t="s">
        <v>78</v>
      </c>
      <c r="AV338" s="13" t="s">
        <v>78</v>
      </c>
      <c r="AW338" s="13" t="s">
        <v>31</v>
      </c>
      <c r="AX338" s="13" t="s">
        <v>68</v>
      </c>
      <c r="AY338" s="243" t="s">
        <v>112</v>
      </c>
    </row>
    <row r="339" s="13" customFormat="1">
      <c r="A339" s="13"/>
      <c r="B339" s="232"/>
      <c r="C339" s="233"/>
      <c r="D339" s="234" t="s">
        <v>122</v>
      </c>
      <c r="E339" s="235" t="s">
        <v>19</v>
      </c>
      <c r="F339" s="236" t="s">
        <v>459</v>
      </c>
      <c r="G339" s="233"/>
      <c r="H339" s="237">
        <v>1</v>
      </c>
      <c r="I339" s="238"/>
      <c r="J339" s="233"/>
      <c r="K339" s="233"/>
      <c r="L339" s="239"/>
      <c r="M339" s="240"/>
      <c r="N339" s="241"/>
      <c r="O339" s="241"/>
      <c r="P339" s="241"/>
      <c r="Q339" s="241"/>
      <c r="R339" s="241"/>
      <c r="S339" s="241"/>
      <c r="T339" s="24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3" t="s">
        <v>122</v>
      </c>
      <c r="AU339" s="243" t="s">
        <v>78</v>
      </c>
      <c r="AV339" s="13" t="s">
        <v>78</v>
      </c>
      <c r="AW339" s="13" t="s">
        <v>31</v>
      </c>
      <c r="AX339" s="13" t="s">
        <v>68</v>
      </c>
      <c r="AY339" s="243" t="s">
        <v>112</v>
      </c>
    </row>
    <row r="340" s="13" customFormat="1">
      <c r="A340" s="13"/>
      <c r="B340" s="232"/>
      <c r="C340" s="233"/>
      <c r="D340" s="234" t="s">
        <v>122</v>
      </c>
      <c r="E340" s="235" t="s">
        <v>19</v>
      </c>
      <c r="F340" s="236" t="s">
        <v>465</v>
      </c>
      <c r="G340" s="233"/>
      <c r="H340" s="237">
        <v>3</v>
      </c>
      <c r="I340" s="238"/>
      <c r="J340" s="233"/>
      <c r="K340" s="233"/>
      <c r="L340" s="239"/>
      <c r="M340" s="240"/>
      <c r="N340" s="241"/>
      <c r="O340" s="241"/>
      <c r="P340" s="241"/>
      <c r="Q340" s="241"/>
      <c r="R340" s="241"/>
      <c r="S340" s="241"/>
      <c r="T340" s="24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3" t="s">
        <v>122</v>
      </c>
      <c r="AU340" s="243" t="s">
        <v>78</v>
      </c>
      <c r="AV340" s="13" t="s">
        <v>78</v>
      </c>
      <c r="AW340" s="13" t="s">
        <v>31</v>
      </c>
      <c r="AX340" s="13" t="s">
        <v>68</v>
      </c>
      <c r="AY340" s="243" t="s">
        <v>112</v>
      </c>
    </row>
    <row r="341" s="14" customFormat="1">
      <c r="A341" s="14"/>
      <c r="B341" s="251"/>
      <c r="C341" s="252"/>
      <c r="D341" s="234" t="s">
        <v>122</v>
      </c>
      <c r="E341" s="253" t="s">
        <v>19</v>
      </c>
      <c r="F341" s="254" t="s">
        <v>187</v>
      </c>
      <c r="G341" s="252"/>
      <c r="H341" s="255">
        <v>9</v>
      </c>
      <c r="I341" s="256"/>
      <c r="J341" s="252"/>
      <c r="K341" s="252"/>
      <c r="L341" s="257"/>
      <c r="M341" s="258"/>
      <c r="N341" s="259"/>
      <c r="O341" s="259"/>
      <c r="P341" s="259"/>
      <c r="Q341" s="259"/>
      <c r="R341" s="259"/>
      <c r="S341" s="259"/>
      <c r="T341" s="260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61" t="s">
        <v>122</v>
      </c>
      <c r="AU341" s="261" t="s">
        <v>78</v>
      </c>
      <c r="AV341" s="14" t="s">
        <v>135</v>
      </c>
      <c r="AW341" s="14" t="s">
        <v>31</v>
      </c>
      <c r="AX341" s="14" t="s">
        <v>76</v>
      </c>
      <c r="AY341" s="261" t="s">
        <v>112</v>
      </c>
    </row>
    <row r="342" s="2" customFormat="1" ht="48" customHeight="1">
      <c r="A342" s="39"/>
      <c r="B342" s="40"/>
      <c r="C342" s="219" t="s">
        <v>490</v>
      </c>
      <c r="D342" s="219" t="s">
        <v>115</v>
      </c>
      <c r="E342" s="220" t="s">
        <v>491</v>
      </c>
      <c r="F342" s="221" t="s">
        <v>492</v>
      </c>
      <c r="G342" s="222" t="s">
        <v>118</v>
      </c>
      <c r="H342" s="223">
        <v>672</v>
      </c>
      <c r="I342" s="224"/>
      <c r="J342" s="225">
        <f>ROUND(I342*H342,2)</f>
        <v>0</v>
      </c>
      <c r="K342" s="221" t="s">
        <v>119</v>
      </c>
      <c r="L342" s="45"/>
      <c r="M342" s="226" t="s">
        <v>19</v>
      </c>
      <c r="N342" s="227" t="s">
        <v>39</v>
      </c>
      <c r="O342" s="85"/>
      <c r="P342" s="228">
        <f>O342*H342</f>
        <v>0</v>
      </c>
      <c r="Q342" s="228">
        <v>0.16849</v>
      </c>
      <c r="R342" s="228">
        <f>Q342*H342</f>
        <v>113.22528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135</v>
      </c>
      <c r="AT342" s="230" t="s">
        <v>115</v>
      </c>
      <c r="AU342" s="230" t="s">
        <v>78</v>
      </c>
      <c r="AY342" s="18" t="s">
        <v>112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76</v>
      </c>
      <c r="BK342" s="231">
        <f>ROUND(I342*H342,2)</f>
        <v>0</v>
      </c>
      <c r="BL342" s="18" t="s">
        <v>135</v>
      </c>
      <c r="BM342" s="230" t="s">
        <v>493</v>
      </c>
    </row>
    <row r="343" s="13" customFormat="1">
      <c r="A343" s="13"/>
      <c r="B343" s="232"/>
      <c r="C343" s="233"/>
      <c r="D343" s="234" t="s">
        <v>122</v>
      </c>
      <c r="E343" s="235" t="s">
        <v>19</v>
      </c>
      <c r="F343" s="236" t="s">
        <v>494</v>
      </c>
      <c r="G343" s="233"/>
      <c r="H343" s="237">
        <v>568</v>
      </c>
      <c r="I343" s="238"/>
      <c r="J343" s="233"/>
      <c r="K343" s="233"/>
      <c r="L343" s="239"/>
      <c r="M343" s="240"/>
      <c r="N343" s="241"/>
      <c r="O343" s="241"/>
      <c r="P343" s="241"/>
      <c r="Q343" s="241"/>
      <c r="R343" s="241"/>
      <c r="S343" s="241"/>
      <c r="T343" s="24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3" t="s">
        <v>122</v>
      </c>
      <c r="AU343" s="243" t="s">
        <v>78</v>
      </c>
      <c r="AV343" s="13" t="s">
        <v>78</v>
      </c>
      <c r="AW343" s="13" t="s">
        <v>31</v>
      </c>
      <c r="AX343" s="13" t="s">
        <v>68</v>
      </c>
      <c r="AY343" s="243" t="s">
        <v>112</v>
      </c>
    </row>
    <row r="344" s="13" customFormat="1">
      <c r="A344" s="13"/>
      <c r="B344" s="232"/>
      <c r="C344" s="233"/>
      <c r="D344" s="234" t="s">
        <v>122</v>
      </c>
      <c r="E344" s="235" t="s">
        <v>19</v>
      </c>
      <c r="F344" s="236" t="s">
        <v>495</v>
      </c>
      <c r="G344" s="233"/>
      <c r="H344" s="237">
        <v>104</v>
      </c>
      <c r="I344" s="238"/>
      <c r="J344" s="233"/>
      <c r="K344" s="233"/>
      <c r="L344" s="239"/>
      <c r="M344" s="240"/>
      <c r="N344" s="241"/>
      <c r="O344" s="241"/>
      <c r="P344" s="241"/>
      <c r="Q344" s="241"/>
      <c r="R344" s="241"/>
      <c r="S344" s="241"/>
      <c r="T344" s="24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3" t="s">
        <v>122</v>
      </c>
      <c r="AU344" s="243" t="s">
        <v>78</v>
      </c>
      <c r="AV344" s="13" t="s">
        <v>78</v>
      </c>
      <c r="AW344" s="13" t="s">
        <v>31</v>
      </c>
      <c r="AX344" s="13" t="s">
        <v>68</v>
      </c>
      <c r="AY344" s="243" t="s">
        <v>112</v>
      </c>
    </row>
    <row r="345" s="14" customFormat="1">
      <c r="A345" s="14"/>
      <c r="B345" s="251"/>
      <c r="C345" s="252"/>
      <c r="D345" s="234" t="s">
        <v>122</v>
      </c>
      <c r="E345" s="253" t="s">
        <v>19</v>
      </c>
      <c r="F345" s="254" t="s">
        <v>187</v>
      </c>
      <c r="G345" s="252"/>
      <c r="H345" s="255">
        <v>672</v>
      </c>
      <c r="I345" s="256"/>
      <c r="J345" s="252"/>
      <c r="K345" s="252"/>
      <c r="L345" s="257"/>
      <c r="M345" s="258"/>
      <c r="N345" s="259"/>
      <c r="O345" s="259"/>
      <c r="P345" s="259"/>
      <c r="Q345" s="259"/>
      <c r="R345" s="259"/>
      <c r="S345" s="259"/>
      <c r="T345" s="260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61" t="s">
        <v>122</v>
      </c>
      <c r="AU345" s="261" t="s">
        <v>78</v>
      </c>
      <c r="AV345" s="14" t="s">
        <v>135</v>
      </c>
      <c r="AW345" s="14" t="s">
        <v>31</v>
      </c>
      <c r="AX345" s="14" t="s">
        <v>76</v>
      </c>
      <c r="AY345" s="261" t="s">
        <v>112</v>
      </c>
    </row>
    <row r="346" s="2" customFormat="1" ht="16.5" customHeight="1">
      <c r="A346" s="39"/>
      <c r="B346" s="40"/>
      <c r="C346" s="262" t="s">
        <v>496</v>
      </c>
      <c r="D346" s="262" t="s">
        <v>247</v>
      </c>
      <c r="E346" s="263" t="s">
        <v>497</v>
      </c>
      <c r="F346" s="264" t="s">
        <v>498</v>
      </c>
      <c r="G346" s="265" t="s">
        <v>118</v>
      </c>
      <c r="H346" s="266">
        <v>596.39999999999998</v>
      </c>
      <c r="I346" s="267"/>
      <c r="J346" s="268">
        <f>ROUND(I346*H346,2)</f>
        <v>0</v>
      </c>
      <c r="K346" s="264" t="s">
        <v>119</v>
      </c>
      <c r="L346" s="269"/>
      <c r="M346" s="270" t="s">
        <v>19</v>
      </c>
      <c r="N346" s="271" t="s">
        <v>39</v>
      </c>
      <c r="O346" s="85"/>
      <c r="P346" s="228">
        <f>O346*H346</f>
        <v>0</v>
      </c>
      <c r="Q346" s="228">
        <v>0.125</v>
      </c>
      <c r="R346" s="228">
        <f>Q346*H346</f>
        <v>74.549999999999997</v>
      </c>
      <c r="S346" s="228">
        <v>0</v>
      </c>
      <c r="T346" s="229">
        <f>S346*H346</f>
        <v>0</v>
      </c>
      <c r="U346" s="39"/>
      <c r="V346" s="39"/>
      <c r="W346" s="39"/>
      <c r="X346" s="39"/>
      <c r="Y346" s="39"/>
      <c r="Z346" s="39"/>
      <c r="AA346" s="39"/>
      <c r="AB346" s="39"/>
      <c r="AC346" s="39"/>
      <c r="AD346" s="39"/>
      <c r="AE346" s="39"/>
      <c r="AR346" s="230" t="s">
        <v>156</v>
      </c>
      <c r="AT346" s="230" t="s">
        <v>247</v>
      </c>
      <c r="AU346" s="230" t="s">
        <v>78</v>
      </c>
      <c r="AY346" s="18" t="s">
        <v>112</v>
      </c>
      <c r="BE346" s="231">
        <f>IF(N346="základní",J346,0)</f>
        <v>0</v>
      </c>
      <c r="BF346" s="231">
        <f>IF(N346="snížená",J346,0)</f>
        <v>0</v>
      </c>
      <c r="BG346" s="231">
        <f>IF(N346="zákl. přenesená",J346,0)</f>
        <v>0</v>
      </c>
      <c r="BH346" s="231">
        <f>IF(N346="sníž. přenesená",J346,0)</f>
        <v>0</v>
      </c>
      <c r="BI346" s="231">
        <f>IF(N346="nulová",J346,0)</f>
        <v>0</v>
      </c>
      <c r="BJ346" s="18" t="s">
        <v>76</v>
      </c>
      <c r="BK346" s="231">
        <f>ROUND(I346*H346,2)</f>
        <v>0</v>
      </c>
      <c r="BL346" s="18" t="s">
        <v>135</v>
      </c>
      <c r="BM346" s="230" t="s">
        <v>499</v>
      </c>
    </row>
    <row r="347" s="13" customFormat="1">
      <c r="A347" s="13"/>
      <c r="B347" s="232"/>
      <c r="C347" s="233"/>
      <c r="D347" s="234" t="s">
        <v>122</v>
      </c>
      <c r="E347" s="235" t="s">
        <v>19</v>
      </c>
      <c r="F347" s="236" t="s">
        <v>500</v>
      </c>
      <c r="G347" s="233"/>
      <c r="H347" s="237">
        <v>596.39999999999998</v>
      </c>
      <c r="I347" s="238"/>
      <c r="J347" s="233"/>
      <c r="K347" s="233"/>
      <c r="L347" s="239"/>
      <c r="M347" s="240"/>
      <c r="N347" s="241"/>
      <c r="O347" s="241"/>
      <c r="P347" s="241"/>
      <c r="Q347" s="241"/>
      <c r="R347" s="241"/>
      <c r="S347" s="241"/>
      <c r="T347" s="242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3" t="s">
        <v>122</v>
      </c>
      <c r="AU347" s="243" t="s">
        <v>78</v>
      </c>
      <c r="AV347" s="13" t="s">
        <v>78</v>
      </c>
      <c r="AW347" s="13" t="s">
        <v>31</v>
      </c>
      <c r="AX347" s="13" t="s">
        <v>76</v>
      </c>
      <c r="AY347" s="243" t="s">
        <v>112</v>
      </c>
    </row>
    <row r="348" s="2" customFormat="1" ht="16.5" customHeight="1">
      <c r="A348" s="39"/>
      <c r="B348" s="40"/>
      <c r="C348" s="262" t="s">
        <v>501</v>
      </c>
      <c r="D348" s="262" t="s">
        <v>247</v>
      </c>
      <c r="E348" s="263" t="s">
        <v>502</v>
      </c>
      <c r="F348" s="264" t="s">
        <v>503</v>
      </c>
      <c r="G348" s="265" t="s">
        <v>118</v>
      </c>
      <c r="H348" s="266">
        <v>109.2</v>
      </c>
      <c r="I348" s="267"/>
      <c r="J348" s="268">
        <f>ROUND(I348*H348,2)</f>
        <v>0</v>
      </c>
      <c r="K348" s="264" t="s">
        <v>119</v>
      </c>
      <c r="L348" s="269"/>
      <c r="M348" s="270" t="s">
        <v>19</v>
      </c>
      <c r="N348" s="271" t="s">
        <v>39</v>
      </c>
      <c r="O348" s="85"/>
      <c r="P348" s="228">
        <f>O348*H348</f>
        <v>0</v>
      </c>
      <c r="Q348" s="228">
        <v>0.125</v>
      </c>
      <c r="R348" s="228">
        <f>Q348*H348</f>
        <v>13.65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156</v>
      </c>
      <c r="AT348" s="230" t="s">
        <v>247</v>
      </c>
      <c r="AU348" s="230" t="s">
        <v>78</v>
      </c>
      <c r="AY348" s="18" t="s">
        <v>112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76</v>
      </c>
      <c r="BK348" s="231">
        <f>ROUND(I348*H348,2)</f>
        <v>0</v>
      </c>
      <c r="BL348" s="18" t="s">
        <v>135</v>
      </c>
      <c r="BM348" s="230" t="s">
        <v>504</v>
      </c>
    </row>
    <row r="349" s="13" customFormat="1">
      <c r="A349" s="13"/>
      <c r="B349" s="232"/>
      <c r="C349" s="233"/>
      <c r="D349" s="234" t="s">
        <v>122</v>
      </c>
      <c r="E349" s="235" t="s">
        <v>19</v>
      </c>
      <c r="F349" s="236" t="s">
        <v>505</v>
      </c>
      <c r="G349" s="233"/>
      <c r="H349" s="237">
        <v>109.2</v>
      </c>
      <c r="I349" s="238"/>
      <c r="J349" s="233"/>
      <c r="K349" s="233"/>
      <c r="L349" s="239"/>
      <c r="M349" s="240"/>
      <c r="N349" s="241"/>
      <c r="O349" s="241"/>
      <c r="P349" s="241"/>
      <c r="Q349" s="241"/>
      <c r="R349" s="241"/>
      <c r="S349" s="241"/>
      <c r="T349" s="24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3" t="s">
        <v>122</v>
      </c>
      <c r="AU349" s="243" t="s">
        <v>78</v>
      </c>
      <c r="AV349" s="13" t="s">
        <v>78</v>
      </c>
      <c r="AW349" s="13" t="s">
        <v>31</v>
      </c>
      <c r="AX349" s="13" t="s">
        <v>76</v>
      </c>
      <c r="AY349" s="243" t="s">
        <v>112</v>
      </c>
    </row>
    <row r="350" s="2" customFormat="1" ht="48" customHeight="1">
      <c r="A350" s="39"/>
      <c r="B350" s="40"/>
      <c r="C350" s="219" t="s">
        <v>506</v>
      </c>
      <c r="D350" s="219" t="s">
        <v>115</v>
      </c>
      <c r="E350" s="220" t="s">
        <v>507</v>
      </c>
      <c r="F350" s="221" t="s">
        <v>508</v>
      </c>
      <c r="G350" s="222" t="s">
        <v>118</v>
      </c>
      <c r="H350" s="223">
        <v>21</v>
      </c>
      <c r="I350" s="224"/>
      <c r="J350" s="225">
        <f>ROUND(I350*H350,2)</f>
        <v>0</v>
      </c>
      <c r="K350" s="221" t="s">
        <v>119</v>
      </c>
      <c r="L350" s="45"/>
      <c r="M350" s="226" t="s">
        <v>19</v>
      </c>
      <c r="N350" s="227" t="s">
        <v>39</v>
      </c>
      <c r="O350" s="85"/>
      <c r="P350" s="228">
        <f>O350*H350</f>
        <v>0</v>
      </c>
      <c r="Q350" s="228">
        <v>0.14066999999999999</v>
      </c>
      <c r="R350" s="228">
        <f>Q350*H350</f>
        <v>2.9540699999999998</v>
      </c>
      <c r="S350" s="228">
        <v>0</v>
      </c>
      <c r="T350" s="229">
        <f>S350*H350</f>
        <v>0</v>
      </c>
      <c r="U350" s="39"/>
      <c r="V350" s="39"/>
      <c r="W350" s="39"/>
      <c r="X350" s="39"/>
      <c r="Y350" s="39"/>
      <c r="Z350" s="39"/>
      <c r="AA350" s="39"/>
      <c r="AB350" s="39"/>
      <c r="AC350" s="39"/>
      <c r="AD350" s="39"/>
      <c r="AE350" s="39"/>
      <c r="AR350" s="230" t="s">
        <v>135</v>
      </c>
      <c r="AT350" s="230" t="s">
        <v>115</v>
      </c>
      <c r="AU350" s="230" t="s">
        <v>78</v>
      </c>
      <c r="AY350" s="18" t="s">
        <v>112</v>
      </c>
      <c r="BE350" s="231">
        <f>IF(N350="základní",J350,0)</f>
        <v>0</v>
      </c>
      <c r="BF350" s="231">
        <f>IF(N350="snížená",J350,0)</f>
        <v>0</v>
      </c>
      <c r="BG350" s="231">
        <f>IF(N350="zákl. přenesená",J350,0)</f>
        <v>0</v>
      </c>
      <c r="BH350" s="231">
        <f>IF(N350="sníž. přenesená",J350,0)</f>
        <v>0</v>
      </c>
      <c r="BI350" s="231">
        <f>IF(N350="nulová",J350,0)</f>
        <v>0</v>
      </c>
      <c r="BJ350" s="18" t="s">
        <v>76</v>
      </c>
      <c r="BK350" s="231">
        <f>ROUND(I350*H350,2)</f>
        <v>0</v>
      </c>
      <c r="BL350" s="18" t="s">
        <v>135</v>
      </c>
      <c r="BM350" s="230" t="s">
        <v>509</v>
      </c>
    </row>
    <row r="351" s="13" customFormat="1">
      <c r="A351" s="13"/>
      <c r="B351" s="232"/>
      <c r="C351" s="233"/>
      <c r="D351" s="234" t="s">
        <v>122</v>
      </c>
      <c r="E351" s="235" t="s">
        <v>19</v>
      </c>
      <c r="F351" s="236" t="s">
        <v>510</v>
      </c>
      <c r="G351" s="233"/>
      <c r="H351" s="237">
        <v>21</v>
      </c>
      <c r="I351" s="238"/>
      <c r="J351" s="233"/>
      <c r="K351" s="233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122</v>
      </c>
      <c r="AU351" s="243" t="s">
        <v>78</v>
      </c>
      <c r="AV351" s="13" t="s">
        <v>78</v>
      </c>
      <c r="AW351" s="13" t="s">
        <v>31</v>
      </c>
      <c r="AX351" s="13" t="s">
        <v>76</v>
      </c>
      <c r="AY351" s="243" t="s">
        <v>112</v>
      </c>
    </row>
    <row r="352" s="2" customFormat="1" ht="16.5" customHeight="1">
      <c r="A352" s="39"/>
      <c r="B352" s="40"/>
      <c r="C352" s="262" t="s">
        <v>511</v>
      </c>
      <c r="D352" s="262" t="s">
        <v>247</v>
      </c>
      <c r="E352" s="263" t="s">
        <v>512</v>
      </c>
      <c r="F352" s="264" t="s">
        <v>513</v>
      </c>
      <c r="G352" s="265" t="s">
        <v>118</v>
      </c>
      <c r="H352" s="266">
        <v>22.050000000000001</v>
      </c>
      <c r="I352" s="267"/>
      <c r="J352" s="268">
        <f>ROUND(I352*H352,2)</f>
        <v>0</v>
      </c>
      <c r="K352" s="264" t="s">
        <v>119</v>
      </c>
      <c r="L352" s="269"/>
      <c r="M352" s="270" t="s">
        <v>19</v>
      </c>
      <c r="N352" s="271" t="s">
        <v>39</v>
      </c>
      <c r="O352" s="85"/>
      <c r="P352" s="228">
        <f>O352*H352</f>
        <v>0</v>
      </c>
      <c r="Q352" s="228">
        <v>0.044999999999999998</v>
      </c>
      <c r="R352" s="228">
        <f>Q352*H352</f>
        <v>0.99224999999999997</v>
      </c>
      <c r="S352" s="228">
        <v>0</v>
      </c>
      <c r="T352" s="229">
        <f>S352*H352</f>
        <v>0</v>
      </c>
      <c r="U352" s="39"/>
      <c r="V352" s="39"/>
      <c r="W352" s="39"/>
      <c r="X352" s="39"/>
      <c r="Y352" s="39"/>
      <c r="Z352" s="39"/>
      <c r="AA352" s="39"/>
      <c r="AB352" s="39"/>
      <c r="AC352" s="39"/>
      <c r="AD352" s="39"/>
      <c r="AE352" s="39"/>
      <c r="AR352" s="230" t="s">
        <v>156</v>
      </c>
      <c r="AT352" s="230" t="s">
        <v>247</v>
      </c>
      <c r="AU352" s="230" t="s">
        <v>78</v>
      </c>
      <c r="AY352" s="18" t="s">
        <v>112</v>
      </c>
      <c r="BE352" s="231">
        <f>IF(N352="základní",J352,0)</f>
        <v>0</v>
      </c>
      <c r="BF352" s="231">
        <f>IF(N352="snížená",J352,0)</f>
        <v>0</v>
      </c>
      <c r="BG352" s="231">
        <f>IF(N352="zákl. přenesená",J352,0)</f>
        <v>0</v>
      </c>
      <c r="BH352" s="231">
        <f>IF(N352="sníž. přenesená",J352,0)</f>
        <v>0</v>
      </c>
      <c r="BI352" s="231">
        <f>IF(N352="nulová",J352,0)</f>
        <v>0</v>
      </c>
      <c r="BJ352" s="18" t="s">
        <v>76</v>
      </c>
      <c r="BK352" s="231">
        <f>ROUND(I352*H352,2)</f>
        <v>0</v>
      </c>
      <c r="BL352" s="18" t="s">
        <v>135</v>
      </c>
      <c r="BM352" s="230" t="s">
        <v>514</v>
      </c>
    </row>
    <row r="353" s="13" customFormat="1">
      <c r="A353" s="13"/>
      <c r="B353" s="232"/>
      <c r="C353" s="233"/>
      <c r="D353" s="234" t="s">
        <v>122</v>
      </c>
      <c r="E353" s="235" t="s">
        <v>19</v>
      </c>
      <c r="F353" s="236" t="s">
        <v>515</v>
      </c>
      <c r="G353" s="233"/>
      <c r="H353" s="237">
        <v>22.050000000000001</v>
      </c>
      <c r="I353" s="238"/>
      <c r="J353" s="233"/>
      <c r="K353" s="233"/>
      <c r="L353" s="239"/>
      <c r="M353" s="240"/>
      <c r="N353" s="241"/>
      <c r="O353" s="241"/>
      <c r="P353" s="241"/>
      <c r="Q353" s="241"/>
      <c r="R353" s="241"/>
      <c r="S353" s="241"/>
      <c r="T353" s="242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243" t="s">
        <v>122</v>
      </c>
      <c r="AU353" s="243" t="s">
        <v>78</v>
      </c>
      <c r="AV353" s="13" t="s">
        <v>78</v>
      </c>
      <c r="AW353" s="13" t="s">
        <v>31</v>
      </c>
      <c r="AX353" s="13" t="s">
        <v>76</v>
      </c>
      <c r="AY353" s="243" t="s">
        <v>112</v>
      </c>
    </row>
    <row r="354" s="2" customFormat="1" ht="36" customHeight="1">
      <c r="A354" s="39"/>
      <c r="B354" s="40"/>
      <c r="C354" s="219" t="s">
        <v>516</v>
      </c>
      <c r="D354" s="219" t="s">
        <v>115</v>
      </c>
      <c r="E354" s="220" t="s">
        <v>517</v>
      </c>
      <c r="F354" s="221" t="s">
        <v>518</v>
      </c>
      <c r="G354" s="222" t="s">
        <v>118</v>
      </c>
      <c r="H354" s="223">
        <v>75.5</v>
      </c>
      <c r="I354" s="224"/>
      <c r="J354" s="225">
        <f>ROUND(I354*H354,2)</f>
        <v>0</v>
      </c>
      <c r="K354" s="221" t="s">
        <v>119</v>
      </c>
      <c r="L354" s="45"/>
      <c r="M354" s="226" t="s">
        <v>19</v>
      </c>
      <c r="N354" s="227" t="s">
        <v>39</v>
      </c>
      <c r="O354" s="85"/>
      <c r="P354" s="228">
        <f>O354*H354</f>
        <v>0</v>
      </c>
      <c r="Q354" s="228">
        <v>0</v>
      </c>
      <c r="R354" s="228">
        <f>Q354*H354</f>
        <v>0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135</v>
      </c>
      <c r="AT354" s="230" t="s">
        <v>115</v>
      </c>
      <c r="AU354" s="230" t="s">
        <v>78</v>
      </c>
      <c r="AY354" s="18" t="s">
        <v>112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76</v>
      </c>
      <c r="BK354" s="231">
        <f>ROUND(I354*H354,2)</f>
        <v>0</v>
      </c>
      <c r="BL354" s="18" t="s">
        <v>135</v>
      </c>
      <c r="BM354" s="230" t="s">
        <v>519</v>
      </c>
    </row>
    <row r="355" s="13" customFormat="1">
      <c r="A355" s="13"/>
      <c r="B355" s="232"/>
      <c r="C355" s="233"/>
      <c r="D355" s="234" t="s">
        <v>122</v>
      </c>
      <c r="E355" s="235" t="s">
        <v>19</v>
      </c>
      <c r="F355" s="236" t="s">
        <v>520</v>
      </c>
      <c r="G355" s="233"/>
      <c r="H355" s="237">
        <v>75.5</v>
      </c>
      <c r="I355" s="238"/>
      <c r="J355" s="233"/>
      <c r="K355" s="233"/>
      <c r="L355" s="239"/>
      <c r="M355" s="240"/>
      <c r="N355" s="241"/>
      <c r="O355" s="241"/>
      <c r="P355" s="241"/>
      <c r="Q355" s="241"/>
      <c r="R355" s="241"/>
      <c r="S355" s="241"/>
      <c r="T355" s="242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T355" s="243" t="s">
        <v>122</v>
      </c>
      <c r="AU355" s="243" t="s">
        <v>78</v>
      </c>
      <c r="AV355" s="13" t="s">
        <v>78</v>
      </c>
      <c r="AW355" s="13" t="s">
        <v>31</v>
      </c>
      <c r="AX355" s="13" t="s">
        <v>76</v>
      </c>
      <c r="AY355" s="243" t="s">
        <v>112</v>
      </c>
    </row>
    <row r="356" s="2" customFormat="1" ht="48" customHeight="1">
      <c r="A356" s="39"/>
      <c r="B356" s="40"/>
      <c r="C356" s="219" t="s">
        <v>521</v>
      </c>
      <c r="D356" s="219" t="s">
        <v>115</v>
      </c>
      <c r="E356" s="220" t="s">
        <v>522</v>
      </c>
      <c r="F356" s="221" t="s">
        <v>523</v>
      </c>
      <c r="G356" s="222" t="s">
        <v>118</v>
      </c>
      <c r="H356" s="223">
        <v>75.5</v>
      </c>
      <c r="I356" s="224"/>
      <c r="J356" s="225">
        <f>ROUND(I356*H356,2)</f>
        <v>0</v>
      </c>
      <c r="K356" s="221" t="s">
        <v>119</v>
      </c>
      <c r="L356" s="45"/>
      <c r="M356" s="226" t="s">
        <v>19</v>
      </c>
      <c r="N356" s="227" t="s">
        <v>39</v>
      </c>
      <c r="O356" s="85"/>
      <c r="P356" s="228">
        <f>O356*H356</f>
        <v>0</v>
      </c>
      <c r="Q356" s="228">
        <v>9.0000000000000006E-05</v>
      </c>
      <c r="R356" s="228">
        <f>Q356*H356</f>
        <v>0.0067950000000000007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135</v>
      </c>
      <c r="AT356" s="230" t="s">
        <v>115</v>
      </c>
      <c r="AU356" s="230" t="s">
        <v>78</v>
      </c>
      <c r="AY356" s="18" t="s">
        <v>112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76</v>
      </c>
      <c r="BK356" s="231">
        <f>ROUND(I356*H356,2)</f>
        <v>0</v>
      </c>
      <c r="BL356" s="18" t="s">
        <v>135</v>
      </c>
      <c r="BM356" s="230" t="s">
        <v>524</v>
      </c>
    </row>
    <row r="357" s="13" customFormat="1">
      <c r="A357" s="13"/>
      <c r="B357" s="232"/>
      <c r="C357" s="233"/>
      <c r="D357" s="234" t="s">
        <v>122</v>
      </c>
      <c r="E357" s="235" t="s">
        <v>19</v>
      </c>
      <c r="F357" s="236" t="s">
        <v>520</v>
      </c>
      <c r="G357" s="233"/>
      <c r="H357" s="237">
        <v>75.5</v>
      </c>
      <c r="I357" s="238"/>
      <c r="J357" s="233"/>
      <c r="K357" s="233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122</v>
      </c>
      <c r="AU357" s="243" t="s">
        <v>78</v>
      </c>
      <c r="AV357" s="13" t="s">
        <v>78</v>
      </c>
      <c r="AW357" s="13" t="s">
        <v>31</v>
      </c>
      <c r="AX357" s="13" t="s">
        <v>76</v>
      </c>
      <c r="AY357" s="243" t="s">
        <v>112</v>
      </c>
    </row>
    <row r="358" s="12" customFormat="1" ht="22.8" customHeight="1">
      <c r="A358" s="12"/>
      <c r="B358" s="203"/>
      <c r="C358" s="204"/>
      <c r="D358" s="205" t="s">
        <v>67</v>
      </c>
      <c r="E358" s="217" t="s">
        <v>525</v>
      </c>
      <c r="F358" s="217" t="s">
        <v>526</v>
      </c>
      <c r="G358" s="204"/>
      <c r="H358" s="204"/>
      <c r="I358" s="207"/>
      <c r="J358" s="218">
        <f>BK358</f>
        <v>0</v>
      </c>
      <c r="K358" s="204"/>
      <c r="L358" s="209"/>
      <c r="M358" s="210"/>
      <c r="N358" s="211"/>
      <c r="O358" s="211"/>
      <c r="P358" s="212">
        <f>SUM(P359:P415)</f>
        <v>0</v>
      </c>
      <c r="Q358" s="211"/>
      <c r="R358" s="212">
        <f>SUM(R359:R415)</f>
        <v>0</v>
      </c>
      <c r="S358" s="211"/>
      <c r="T358" s="213">
        <f>SUM(T359:T415)</f>
        <v>0</v>
      </c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R358" s="214" t="s">
        <v>76</v>
      </c>
      <c r="AT358" s="215" t="s">
        <v>67</v>
      </c>
      <c r="AU358" s="215" t="s">
        <v>76</v>
      </c>
      <c r="AY358" s="214" t="s">
        <v>112</v>
      </c>
      <c r="BK358" s="216">
        <f>SUM(BK359:BK415)</f>
        <v>0</v>
      </c>
    </row>
    <row r="359" s="2" customFormat="1" ht="36" customHeight="1">
      <c r="A359" s="39"/>
      <c r="B359" s="40"/>
      <c r="C359" s="219" t="s">
        <v>527</v>
      </c>
      <c r="D359" s="219" t="s">
        <v>115</v>
      </c>
      <c r="E359" s="220" t="s">
        <v>528</v>
      </c>
      <c r="F359" s="221" t="s">
        <v>529</v>
      </c>
      <c r="G359" s="222" t="s">
        <v>250</v>
      </c>
      <c r="H359" s="223">
        <v>2265.3629999999998</v>
      </c>
      <c r="I359" s="224"/>
      <c r="J359" s="225">
        <f>ROUND(I359*H359,2)</f>
        <v>0</v>
      </c>
      <c r="K359" s="221" t="s">
        <v>119</v>
      </c>
      <c r="L359" s="45"/>
      <c r="M359" s="226" t="s">
        <v>19</v>
      </c>
      <c r="N359" s="227" t="s">
        <v>39</v>
      </c>
      <c r="O359" s="85"/>
      <c r="P359" s="228">
        <f>O359*H359</f>
        <v>0</v>
      </c>
      <c r="Q359" s="228">
        <v>0</v>
      </c>
      <c r="R359" s="228">
        <f>Q359*H359</f>
        <v>0</v>
      </c>
      <c r="S359" s="228">
        <v>0</v>
      </c>
      <c r="T359" s="229">
        <f>S359*H359</f>
        <v>0</v>
      </c>
      <c r="U359" s="39"/>
      <c r="V359" s="39"/>
      <c r="W359" s="39"/>
      <c r="X359" s="39"/>
      <c r="Y359" s="39"/>
      <c r="Z359" s="39"/>
      <c r="AA359" s="39"/>
      <c r="AB359" s="39"/>
      <c r="AC359" s="39"/>
      <c r="AD359" s="39"/>
      <c r="AE359" s="39"/>
      <c r="AR359" s="230" t="s">
        <v>135</v>
      </c>
      <c r="AT359" s="230" t="s">
        <v>115</v>
      </c>
      <c r="AU359" s="230" t="s">
        <v>78</v>
      </c>
      <c r="AY359" s="18" t="s">
        <v>112</v>
      </c>
      <c r="BE359" s="231">
        <f>IF(N359="základní",J359,0)</f>
        <v>0</v>
      </c>
      <c r="BF359" s="231">
        <f>IF(N359="snížená",J359,0)</f>
        <v>0</v>
      </c>
      <c r="BG359" s="231">
        <f>IF(N359="zákl. přenesená",J359,0)</f>
        <v>0</v>
      </c>
      <c r="BH359" s="231">
        <f>IF(N359="sníž. přenesená",J359,0)</f>
        <v>0</v>
      </c>
      <c r="BI359" s="231">
        <f>IF(N359="nulová",J359,0)</f>
        <v>0</v>
      </c>
      <c r="BJ359" s="18" t="s">
        <v>76</v>
      </c>
      <c r="BK359" s="231">
        <f>ROUND(I359*H359,2)</f>
        <v>0</v>
      </c>
      <c r="BL359" s="18" t="s">
        <v>135</v>
      </c>
      <c r="BM359" s="230" t="s">
        <v>530</v>
      </c>
    </row>
    <row r="360" s="13" customFormat="1">
      <c r="A360" s="13"/>
      <c r="B360" s="232"/>
      <c r="C360" s="233"/>
      <c r="D360" s="234" t="s">
        <v>122</v>
      </c>
      <c r="E360" s="235" t="s">
        <v>19</v>
      </c>
      <c r="F360" s="236" t="s">
        <v>531</v>
      </c>
      <c r="G360" s="233"/>
      <c r="H360" s="237">
        <v>53.899999999999999</v>
      </c>
      <c r="I360" s="238"/>
      <c r="J360" s="233"/>
      <c r="K360" s="233"/>
      <c r="L360" s="239"/>
      <c r="M360" s="240"/>
      <c r="N360" s="241"/>
      <c r="O360" s="241"/>
      <c r="P360" s="241"/>
      <c r="Q360" s="241"/>
      <c r="R360" s="241"/>
      <c r="S360" s="241"/>
      <c r="T360" s="24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3" t="s">
        <v>122</v>
      </c>
      <c r="AU360" s="243" t="s">
        <v>78</v>
      </c>
      <c r="AV360" s="13" t="s">
        <v>78</v>
      </c>
      <c r="AW360" s="13" t="s">
        <v>31</v>
      </c>
      <c r="AX360" s="13" t="s">
        <v>68</v>
      </c>
      <c r="AY360" s="243" t="s">
        <v>112</v>
      </c>
    </row>
    <row r="361" s="13" customFormat="1">
      <c r="A361" s="13"/>
      <c r="B361" s="232"/>
      <c r="C361" s="233"/>
      <c r="D361" s="234" t="s">
        <v>122</v>
      </c>
      <c r="E361" s="235" t="s">
        <v>19</v>
      </c>
      <c r="F361" s="236" t="s">
        <v>532</v>
      </c>
      <c r="G361" s="233"/>
      <c r="H361" s="237">
        <v>18.699999999999999</v>
      </c>
      <c r="I361" s="238"/>
      <c r="J361" s="233"/>
      <c r="K361" s="233"/>
      <c r="L361" s="239"/>
      <c r="M361" s="240"/>
      <c r="N361" s="241"/>
      <c r="O361" s="241"/>
      <c r="P361" s="241"/>
      <c r="Q361" s="241"/>
      <c r="R361" s="241"/>
      <c r="S361" s="241"/>
      <c r="T361" s="24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3" t="s">
        <v>122</v>
      </c>
      <c r="AU361" s="243" t="s">
        <v>78</v>
      </c>
      <c r="AV361" s="13" t="s">
        <v>78</v>
      </c>
      <c r="AW361" s="13" t="s">
        <v>31</v>
      </c>
      <c r="AX361" s="13" t="s">
        <v>68</v>
      </c>
      <c r="AY361" s="243" t="s">
        <v>112</v>
      </c>
    </row>
    <row r="362" s="13" customFormat="1">
      <c r="A362" s="13"/>
      <c r="B362" s="232"/>
      <c r="C362" s="233"/>
      <c r="D362" s="234" t="s">
        <v>122</v>
      </c>
      <c r="E362" s="235" t="s">
        <v>19</v>
      </c>
      <c r="F362" s="236" t="s">
        <v>533</v>
      </c>
      <c r="G362" s="233"/>
      <c r="H362" s="237">
        <v>375.31999999999999</v>
      </c>
      <c r="I362" s="238"/>
      <c r="J362" s="233"/>
      <c r="K362" s="233"/>
      <c r="L362" s="239"/>
      <c r="M362" s="240"/>
      <c r="N362" s="241"/>
      <c r="O362" s="241"/>
      <c r="P362" s="241"/>
      <c r="Q362" s="241"/>
      <c r="R362" s="241"/>
      <c r="S362" s="241"/>
      <c r="T362" s="24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3" t="s">
        <v>122</v>
      </c>
      <c r="AU362" s="243" t="s">
        <v>78</v>
      </c>
      <c r="AV362" s="13" t="s">
        <v>78</v>
      </c>
      <c r="AW362" s="13" t="s">
        <v>31</v>
      </c>
      <c r="AX362" s="13" t="s">
        <v>68</v>
      </c>
      <c r="AY362" s="243" t="s">
        <v>112</v>
      </c>
    </row>
    <row r="363" s="15" customFormat="1">
      <c r="A363" s="15"/>
      <c r="B363" s="272"/>
      <c r="C363" s="273"/>
      <c r="D363" s="234" t="s">
        <v>122</v>
      </c>
      <c r="E363" s="274" t="s">
        <v>19</v>
      </c>
      <c r="F363" s="275" t="s">
        <v>534</v>
      </c>
      <c r="G363" s="273"/>
      <c r="H363" s="276">
        <v>447.91999999999996</v>
      </c>
      <c r="I363" s="277"/>
      <c r="J363" s="273"/>
      <c r="K363" s="273"/>
      <c r="L363" s="278"/>
      <c r="M363" s="279"/>
      <c r="N363" s="280"/>
      <c r="O363" s="280"/>
      <c r="P363" s="280"/>
      <c r="Q363" s="280"/>
      <c r="R363" s="280"/>
      <c r="S363" s="280"/>
      <c r="T363" s="281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T363" s="282" t="s">
        <v>122</v>
      </c>
      <c r="AU363" s="282" t="s">
        <v>78</v>
      </c>
      <c r="AV363" s="15" t="s">
        <v>130</v>
      </c>
      <c r="AW363" s="15" t="s">
        <v>31</v>
      </c>
      <c r="AX363" s="15" t="s">
        <v>68</v>
      </c>
      <c r="AY363" s="282" t="s">
        <v>112</v>
      </c>
    </row>
    <row r="364" s="13" customFormat="1">
      <c r="A364" s="13"/>
      <c r="B364" s="232"/>
      <c r="C364" s="233"/>
      <c r="D364" s="234" t="s">
        <v>122</v>
      </c>
      <c r="E364" s="235" t="s">
        <v>19</v>
      </c>
      <c r="F364" s="236" t="s">
        <v>535</v>
      </c>
      <c r="G364" s="233"/>
      <c r="H364" s="237">
        <v>122.5</v>
      </c>
      <c r="I364" s="238"/>
      <c r="J364" s="233"/>
      <c r="K364" s="233"/>
      <c r="L364" s="239"/>
      <c r="M364" s="240"/>
      <c r="N364" s="241"/>
      <c r="O364" s="241"/>
      <c r="P364" s="241"/>
      <c r="Q364" s="241"/>
      <c r="R364" s="241"/>
      <c r="S364" s="241"/>
      <c r="T364" s="24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3" t="s">
        <v>122</v>
      </c>
      <c r="AU364" s="243" t="s">
        <v>78</v>
      </c>
      <c r="AV364" s="13" t="s">
        <v>78</v>
      </c>
      <c r="AW364" s="13" t="s">
        <v>31</v>
      </c>
      <c r="AX364" s="13" t="s">
        <v>68</v>
      </c>
      <c r="AY364" s="243" t="s">
        <v>112</v>
      </c>
    </row>
    <row r="365" s="13" customFormat="1">
      <c r="A365" s="13"/>
      <c r="B365" s="232"/>
      <c r="C365" s="233"/>
      <c r="D365" s="234" t="s">
        <v>122</v>
      </c>
      <c r="E365" s="235" t="s">
        <v>19</v>
      </c>
      <c r="F365" s="236" t="s">
        <v>536</v>
      </c>
      <c r="G365" s="233"/>
      <c r="H365" s="237">
        <v>42.5</v>
      </c>
      <c r="I365" s="238"/>
      <c r="J365" s="233"/>
      <c r="K365" s="233"/>
      <c r="L365" s="239"/>
      <c r="M365" s="240"/>
      <c r="N365" s="241"/>
      <c r="O365" s="241"/>
      <c r="P365" s="241"/>
      <c r="Q365" s="241"/>
      <c r="R365" s="241"/>
      <c r="S365" s="241"/>
      <c r="T365" s="24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3" t="s">
        <v>122</v>
      </c>
      <c r="AU365" s="243" t="s">
        <v>78</v>
      </c>
      <c r="AV365" s="13" t="s">
        <v>78</v>
      </c>
      <c r="AW365" s="13" t="s">
        <v>31</v>
      </c>
      <c r="AX365" s="13" t="s">
        <v>68</v>
      </c>
      <c r="AY365" s="243" t="s">
        <v>112</v>
      </c>
    </row>
    <row r="366" s="13" customFormat="1">
      <c r="A366" s="13"/>
      <c r="B366" s="232"/>
      <c r="C366" s="233"/>
      <c r="D366" s="234" t="s">
        <v>122</v>
      </c>
      <c r="E366" s="235" t="s">
        <v>19</v>
      </c>
      <c r="F366" s="236" t="s">
        <v>537</v>
      </c>
      <c r="G366" s="233"/>
      <c r="H366" s="237">
        <v>1.25</v>
      </c>
      <c r="I366" s="238"/>
      <c r="J366" s="233"/>
      <c r="K366" s="233"/>
      <c r="L366" s="239"/>
      <c r="M366" s="240"/>
      <c r="N366" s="241"/>
      <c r="O366" s="241"/>
      <c r="P366" s="241"/>
      <c r="Q366" s="241"/>
      <c r="R366" s="241"/>
      <c r="S366" s="241"/>
      <c r="T366" s="24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3" t="s">
        <v>122</v>
      </c>
      <c r="AU366" s="243" t="s">
        <v>78</v>
      </c>
      <c r="AV366" s="13" t="s">
        <v>78</v>
      </c>
      <c r="AW366" s="13" t="s">
        <v>31</v>
      </c>
      <c r="AX366" s="13" t="s">
        <v>68</v>
      </c>
      <c r="AY366" s="243" t="s">
        <v>112</v>
      </c>
    </row>
    <row r="367" s="13" customFormat="1">
      <c r="A367" s="13"/>
      <c r="B367" s="232"/>
      <c r="C367" s="233"/>
      <c r="D367" s="234" t="s">
        <v>122</v>
      </c>
      <c r="E367" s="235" t="s">
        <v>19</v>
      </c>
      <c r="F367" s="236" t="s">
        <v>538</v>
      </c>
      <c r="G367" s="233"/>
      <c r="H367" s="237">
        <v>639.75</v>
      </c>
      <c r="I367" s="238"/>
      <c r="J367" s="233"/>
      <c r="K367" s="233"/>
      <c r="L367" s="239"/>
      <c r="M367" s="240"/>
      <c r="N367" s="241"/>
      <c r="O367" s="241"/>
      <c r="P367" s="241"/>
      <c r="Q367" s="241"/>
      <c r="R367" s="241"/>
      <c r="S367" s="241"/>
      <c r="T367" s="24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3" t="s">
        <v>122</v>
      </c>
      <c r="AU367" s="243" t="s">
        <v>78</v>
      </c>
      <c r="AV367" s="13" t="s">
        <v>78</v>
      </c>
      <c r="AW367" s="13" t="s">
        <v>31</v>
      </c>
      <c r="AX367" s="13" t="s">
        <v>68</v>
      </c>
      <c r="AY367" s="243" t="s">
        <v>112</v>
      </c>
    </row>
    <row r="368" s="15" customFormat="1">
      <c r="A368" s="15"/>
      <c r="B368" s="272"/>
      <c r="C368" s="273"/>
      <c r="D368" s="234" t="s">
        <v>122</v>
      </c>
      <c r="E368" s="274" t="s">
        <v>19</v>
      </c>
      <c r="F368" s="275" t="s">
        <v>534</v>
      </c>
      <c r="G368" s="273"/>
      <c r="H368" s="276">
        <v>806</v>
      </c>
      <c r="I368" s="277"/>
      <c r="J368" s="273"/>
      <c r="K368" s="273"/>
      <c r="L368" s="278"/>
      <c r="M368" s="279"/>
      <c r="N368" s="280"/>
      <c r="O368" s="280"/>
      <c r="P368" s="280"/>
      <c r="Q368" s="280"/>
      <c r="R368" s="280"/>
      <c r="S368" s="280"/>
      <c r="T368" s="281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82" t="s">
        <v>122</v>
      </c>
      <c r="AU368" s="282" t="s">
        <v>78</v>
      </c>
      <c r="AV368" s="15" t="s">
        <v>130</v>
      </c>
      <c r="AW368" s="15" t="s">
        <v>31</v>
      </c>
      <c r="AX368" s="15" t="s">
        <v>68</v>
      </c>
      <c r="AY368" s="282" t="s">
        <v>112</v>
      </c>
    </row>
    <row r="369" s="13" customFormat="1">
      <c r="A369" s="13"/>
      <c r="B369" s="232"/>
      <c r="C369" s="233"/>
      <c r="D369" s="234" t="s">
        <v>122</v>
      </c>
      <c r="E369" s="235" t="s">
        <v>19</v>
      </c>
      <c r="F369" s="236" t="s">
        <v>539</v>
      </c>
      <c r="G369" s="233"/>
      <c r="H369" s="237">
        <v>98</v>
      </c>
      <c r="I369" s="238"/>
      <c r="J369" s="233"/>
      <c r="K369" s="233"/>
      <c r="L369" s="239"/>
      <c r="M369" s="240"/>
      <c r="N369" s="241"/>
      <c r="O369" s="241"/>
      <c r="P369" s="241"/>
      <c r="Q369" s="241"/>
      <c r="R369" s="241"/>
      <c r="S369" s="241"/>
      <c r="T369" s="24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43" t="s">
        <v>122</v>
      </c>
      <c r="AU369" s="243" t="s">
        <v>78</v>
      </c>
      <c r="AV369" s="13" t="s">
        <v>78</v>
      </c>
      <c r="AW369" s="13" t="s">
        <v>31</v>
      </c>
      <c r="AX369" s="13" t="s">
        <v>68</v>
      </c>
      <c r="AY369" s="243" t="s">
        <v>112</v>
      </c>
    </row>
    <row r="370" s="13" customFormat="1">
      <c r="A370" s="13"/>
      <c r="B370" s="232"/>
      <c r="C370" s="233"/>
      <c r="D370" s="234" t="s">
        <v>122</v>
      </c>
      <c r="E370" s="235" t="s">
        <v>19</v>
      </c>
      <c r="F370" s="236" t="s">
        <v>540</v>
      </c>
      <c r="G370" s="233"/>
      <c r="H370" s="237">
        <v>68</v>
      </c>
      <c r="I370" s="238"/>
      <c r="J370" s="233"/>
      <c r="K370" s="233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122</v>
      </c>
      <c r="AU370" s="243" t="s">
        <v>78</v>
      </c>
      <c r="AV370" s="13" t="s">
        <v>78</v>
      </c>
      <c r="AW370" s="13" t="s">
        <v>31</v>
      </c>
      <c r="AX370" s="13" t="s">
        <v>68</v>
      </c>
      <c r="AY370" s="243" t="s">
        <v>112</v>
      </c>
    </row>
    <row r="371" s="13" customFormat="1">
      <c r="A371" s="13"/>
      <c r="B371" s="232"/>
      <c r="C371" s="233"/>
      <c r="D371" s="234" t="s">
        <v>122</v>
      </c>
      <c r="E371" s="235" t="s">
        <v>19</v>
      </c>
      <c r="F371" s="236" t="s">
        <v>541</v>
      </c>
      <c r="G371" s="233"/>
      <c r="H371" s="237">
        <v>2</v>
      </c>
      <c r="I371" s="238"/>
      <c r="J371" s="233"/>
      <c r="K371" s="233"/>
      <c r="L371" s="239"/>
      <c r="M371" s="240"/>
      <c r="N371" s="241"/>
      <c r="O371" s="241"/>
      <c r="P371" s="241"/>
      <c r="Q371" s="241"/>
      <c r="R371" s="241"/>
      <c r="S371" s="241"/>
      <c r="T371" s="24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3" t="s">
        <v>122</v>
      </c>
      <c r="AU371" s="243" t="s">
        <v>78</v>
      </c>
      <c r="AV371" s="13" t="s">
        <v>78</v>
      </c>
      <c r="AW371" s="13" t="s">
        <v>31</v>
      </c>
      <c r="AX371" s="13" t="s">
        <v>68</v>
      </c>
      <c r="AY371" s="243" t="s">
        <v>112</v>
      </c>
    </row>
    <row r="372" s="13" customFormat="1">
      <c r="A372" s="13"/>
      <c r="B372" s="232"/>
      <c r="C372" s="233"/>
      <c r="D372" s="234" t="s">
        <v>122</v>
      </c>
      <c r="E372" s="235" t="s">
        <v>19</v>
      </c>
      <c r="F372" s="236" t="s">
        <v>542</v>
      </c>
      <c r="G372" s="233"/>
      <c r="H372" s="237">
        <v>682.39999999999998</v>
      </c>
      <c r="I372" s="238"/>
      <c r="J372" s="233"/>
      <c r="K372" s="233"/>
      <c r="L372" s="239"/>
      <c r="M372" s="240"/>
      <c r="N372" s="241"/>
      <c r="O372" s="241"/>
      <c r="P372" s="241"/>
      <c r="Q372" s="241"/>
      <c r="R372" s="241"/>
      <c r="S372" s="241"/>
      <c r="T372" s="24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3" t="s">
        <v>122</v>
      </c>
      <c r="AU372" s="243" t="s">
        <v>78</v>
      </c>
      <c r="AV372" s="13" t="s">
        <v>78</v>
      </c>
      <c r="AW372" s="13" t="s">
        <v>31</v>
      </c>
      <c r="AX372" s="13" t="s">
        <v>68</v>
      </c>
      <c r="AY372" s="243" t="s">
        <v>112</v>
      </c>
    </row>
    <row r="373" s="15" customFormat="1">
      <c r="A373" s="15"/>
      <c r="B373" s="272"/>
      <c r="C373" s="273"/>
      <c r="D373" s="234" t="s">
        <v>122</v>
      </c>
      <c r="E373" s="274" t="s">
        <v>19</v>
      </c>
      <c r="F373" s="275" t="s">
        <v>534</v>
      </c>
      <c r="G373" s="273"/>
      <c r="H373" s="276">
        <v>850.39999999999998</v>
      </c>
      <c r="I373" s="277"/>
      <c r="J373" s="273"/>
      <c r="K373" s="273"/>
      <c r="L373" s="278"/>
      <c r="M373" s="279"/>
      <c r="N373" s="280"/>
      <c r="O373" s="280"/>
      <c r="P373" s="280"/>
      <c r="Q373" s="280"/>
      <c r="R373" s="280"/>
      <c r="S373" s="280"/>
      <c r="T373" s="281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82" t="s">
        <v>122</v>
      </c>
      <c r="AU373" s="282" t="s">
        <v>78</v>
      </c>
      <c r="AV373" s="15" t="s">
        <v>130</v>
      </c>
      <c r="AW373" s="15" t="s">
        <v>31</v>
      </c>
      <c r="AX373" s="15" t="s">
        <v>68</v>
      </c>
      <c r="AY373" s="282" t="s">
        <v>112</v>
      </c>
    </row>
    <row r="374" s="13" customFormat="1">
      <c r="A374" s="13"/>
      <c r="B374" s="232"/>
      <c r="C374" s="233"/>
      <c r="D374" s="234" t="s">
        <v>122</v>
      </c>
      <c r="E374" s="235" t="s">
        <v>19</v>
      </c>
      <c r="F374" s="236" t="s">
        <v>543</v>
      </c>
      <c r="G374" s="233"/>
      <c r="H374" s="237">
        <v>56.182000000000002</v>
      </c>
      <c r="I374" s="238"/>
      <c r="J374" s="233"/>
      <c r="K374" s="233"/>
      <c r="L374" s="239"/>
      <c r="M374" s="240"/>
      <c r="N374" s="241"/>
      <c r="O374" s="241"/>
      <c r="P374" s="241"/>
      <c r="Q374" s="241"/>
      <c r="R374" s="241"/>
      <c r="S374" s="241"/>
      <c r="T374" s="242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T374" s="243" t="s">
        <v>122</v>
      </c>
      <c r="AU374" s="243" t="s">
        <v>78</v>
      </c>
      <c r="AV374" s="13" t="s">
        <v>78</v>
      </c>
      <c r="AW374" s="13" t="s">
        <v>31</v>
      </c>
      <c r="AX374" s="13" t="s">
        <v>68</v>
      </c>
      <c r="AY374" s="243" t="s">
        <v>112</v>
      </c>
    </row>
    <row r="375" s="13" customFormat="1">
      <c r="A375" s="13"/>
      <c r="B375" s="232"/>
      <c r="C375" s="233"/>
      <c r="D375" s="234" t="s">
        <v>122</v>
      </c>
      <c r="E375" s="235" t="s">
        <v>19</v>
      </c>
      <c r="F375" s="236" t="s">
        <v>544</v>
      </c>
      <c r="G375" s="233"/>
      <c r="H375" s="237">
        <v>84.004999999999995</v>
      </c>
      <c r="I375" s="238"/>
      <c r="J375" s="233"/>
      <c r="K375" s="233"/>
      <c r="L375" s="239"/>
      <c r="M375" s="240"/>
      <c r="N375" s="241"/>
      <c r="O375" s="241"/>
      <c r="P375" s="241"/>
      <c r="Q375" s="241"/>
      <c r="R375" s="241"/>
      <c r="S375" s="241"/>
      <c r="T375" s="242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243" t="s">
        <v>122</v>
      </c>
      <c r="AU375" s="243" t="s">
        <v>78</v>
      </c>
      <c r="AV375" s="13" t="s">
        <v>78</v>
      </c>
      <c r="AW375" s="13" t="s">
        <v>31</v>
      </c>
      <c r="AX375" s="13" t="s">
        <v>68</v>
      </c>
      <c r="AY375" s="243" t="s">
        <v>112</v>
      </c>
    </row>
    <row r="376" s="13" customFormat="1">
      <c r="A376" s="13"/>
      <c r="B376" s="232"/>
      <c r="C376" s="233"/>
      <c r="D376" s="234" t="s">
        <v>122</v>
      </c>
      <c r="E376" s="235" t="s">
        <v>19</v>
      </c>
      <c r="F376" s="236" t="s">
        <v>545</v>
      </c>
      <c r="G376" s="233"/>
      <c r="H376" s="237">
        <v>20.856000000000002</v>
      </c>
      <c r="I376" s="238"/>
      <c r="J376" s="233"/>
      <c r="K376" s="233"/>
      <c r="L376" s="239"/>
      <c r="M376" s="240"/>
      <c r="N376" s="241"/>
      <c r="O376" s="241"/>
      <c r="P376" s="241"/>
      <c r="Q376" s="241"/>
      <c r="R376" s="241"/>
      <c r="S376" s="241"/>
      <c r="T376" s="24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3" t="s">
        <v>122</v>
      </c>
      <c r="AU376" s="243" t="s">
        <v>78</v>
      </c>
      <c r="AV376" s="13" t="s">
        <v>78</v>
      </c>
      <c r="AW376" s="13" t="s">
        <v>31</v>
      </c>
      <c r="AX376" s="13" t="s">
        <v>68</v>
      </c>
      <c r="AY376" s="243" t="s">
        <v>112</v>
      </c>
    </row>
    <row r="377" s="15" customFormat="1">
      <c r="A377" s="15"/>
      <c r="B377" s="272"/>
      <c r="C377" s="273"/>
      <c r="D377" s="234" t="s">
        <v>122</v>
      </c>
      <c r="E377" s="274" t="s">
        <v>19</v>
      </c>
      <c r="F377" s="275" t="s">
        <v>534</v>
      </c>
      <c r="G377" s="273"/>
      <c r="H377" s="276">
        <v>161.04300000000001</v>
      </c>
      <c r="I377" s="277"/>
      <c r="J377" s="273"/>
      <c r="K377" s="273"/>
      <c r="L377" s="278"/>
      <c r="M377" s="279"/>
      <c r="N377" s="280"/>
      <c r="O377" s="280"/>
      <c r="P377" s="280"/>
      <c r="Q377" s="280"/>
      <c r="R377" s="280"/>
      <c r="S377" s="280"/>
      <c r="T377" s="281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T377" s="282" t="s">
        <v>122</v>
      </c>
      <c r="AU377" s="282" t="s">
        <v>78</v>
      </c>
      <c r="AV377" s="15" t="s">
        <v>130</v>
      </c>
      <c r="AW377" s="15" t="s">
        <v>31</v>
      </c>
      <c r="AX377" s="15" t="s">
        <v>68</v>
      </c>
      <c r="AY377" s="282" t="s">
        <v>112</v>
      </c>
    </row>
    <row r="378" s="14" customFormat="1">
      <c r="A378" s="14"/>
      <c r="B378" s="251"/>
      <c r="C378" s="252"/>
      <c r="D378" s="234" t="s">
        <v>122</v>
      </c>
      <c r="E378" s="253" t="s">
        <v>19</v>
      </c>
      <c r="F378" s="254" t="s">
        <v>187</v>
      </c>
      <c r="G378" s="252"/>
      <c r="H378" s="255">
        <v>2265.3630000000003</v>
      </c>
      <c r="I378" s="256"/>
      <c r="J378" s="252"/>
      <c r="K378" s="252"/>
      <c r="L378" s="257"/>
      <c r="M378" s="258"/>
      <c r="N378" s="259"/>
      <c r="O378" s="259"/>
      <c r="P378" s="259"/>
      <c r="Q378" s="259"/>
      <c r="R378" s="259"/>
      <c r="S378" s="259"/>
      <c r="T378" s="260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61" t="s">
        <v>122</v>
      </c>
      <c r="AU378" s="261" t="s">
        <v>78</v>
      </c>
      <c r="AV378" s="14" t="s">
        <v>135</v>
      </c>
      <c r="AW378" s="14" t="s">
        <v>31</v>
      </c>
      <c r="AX378" s="14" t="s">
        <v>76</v>
      </c>
      <c r="AY378" s="261" t="s">
        <v>112</v>
      </c>
    </row>
    <row r="379" s="2" customFormat="1" ht="36" customHeight="1">
      <c r="A379" s="39"/>
      <c r="B379" s="40"/>
      <c r="C379" s="219" t="s">
        <v>546</v>
      </c>
      <c r="D379" s="219" t="s">
        <v>115</v>
      </c>
      <c r="E379" s="220" t="s">
        <v>547</v>
      </c>
      <c r="F379" s="221" t="s">
        <v>548</v>
      </c>
      <c r="G379" s="222" t="s">
        <v>250</v>
      </c>
      <c r="H379" s="223">
        <v>43041.896999999997</v>
      </c>
      <c r="I379" s="224"/>
      <c r="J379" s="225">
        <f>ROUND(I379*H379,2)</f>
        <v>0</v>
      </c>
      <c r="K379" s="221" t="s">
        <v>119</v>
      </c>
      <c r="L379" s="45"/>
      <c r="M379" s="226" t="s">
        <v>19</v>
      </c>
      <c r="N379" s="227" t="s">
        <v>39</v>
      </c>
      <c r="O379" s="85"/>
      <c r="P379" s="228">
        <f>O379*H379</f>
        <v>0</v>
      </c>
      <c r="Q379" s="228">
        <v>0</v>
      </c>
      <c r="R379" s="228">
        <f>Q379*H379</f>
        <v>0</v>
      </c>
      <c r="S379" s="228">
        <v>0</v>
      </c>
      <c r="T379" s="229">
        <f>S379*H379</f>
        <v>0</v>
      </c>
      <c r="U379" s="39"/>
      <c r="V379" s="39"/>
      <c r="W379" s="39"/>
      <c r="X379" s="39"/>
      <c r="Y379" s="39"/>
      <c r="Z379" s="39"/>
      <c r="AA379" s="39"/>
      <c r="AB379" s="39"/>
      <c r="AC379" s="39"/>
      <c r="AD379" s="39"/>
      <c r="AE379" s="39"/>
      <c r="AR379" s="230" t="s">
        <v>135</v>
      </c>
      <c r="AT379" s="230" t="s">
        <v>115</v>
      </c>
      <c r="AU379" s="230" t="s">
        <v>78</v>
      </c>
      <c r="AY379" s="18" t="s">
        <v>112</v>
      </c>
      <c r="BE379" s="231">
        <f>IF(N379="základní",J379,0)</f>
        <v>0</v>
      </c>
      <c r="BF379" s="231">
        <f>IF(N379="snížená",J379,0)</f>
        <v>0</v>
      </c>
      <c r="BG379" s="231">
        <f>IF(N379="zákl. přenesená",J379,0)</f>
        <v>0</v>
      </c>
      <c r="BH379" s="231">
        <f>IF(N379="sníž. přenesená",J379,0)</f>
        <v>0</v>
      </c>
      <c r="BI379" s="231">
        <f>IF(N379="nulová",J379,0)</f>
        <v>0</v>
      </c>
      <c r="BJ379" s="18" t="s">
        <v>76</v>
      </c>
      <c r="BK379" s="231">
        <f>ROUND(I379*H379,2)</f>
        <v>0</v>
      </c>
      <c r="BL379" s="18" t="s">
        <v>135</v>
      </c>
      <c r="BM379" s="230" t="s">
        <v>549</v>
      </c>
    </row>
    <row r="380" s="13" customFormat="1">
      <c r="A380" s="13"/>
      <c r="B380" s="232"/>
      <c r="C380" s="233"/>
      <c r="D380" s="234" t="s">
        <v>122</v>
      </c>
      <c r="E380" s="235" t="s">
        <v>19</v>
      </c>
      <c r="F380" s="236" t="s">
        <v>550</v>
      </c>
      <c r="G380" s="233"/>
      <c r="H380" s="237">
        <v>43041.896999999997</v>
      </c>
      <c r="I380" s="238"/>
      <c r="J380" s="233"/>
      <c r="K380" s="233"/>
      <c r="L380" s="239"/>
      <c r="M380" s="240"/>
      <c r="N380" s="241"/>
      <c r="O380" s="241"/>
      <c r="P380" s="241"/>
      <c r="Q380" s="241"/>
      <c r="R380" s="241"/>
      <c r="S380" s="241"/>
      <c r="T380" s="242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3" t="s">
        <v>122</v>
      </c>
      <c r="AU380" s="243" t="s">
        <v>78</v>
      </c>
      <c r="AV380" s="13" t="s">
        <v>78</v>
      </c>
      <c r="AW380" s="13" t="s">
        <v>31</v>
      </c>
      <c r="AX380" s="13" t="s">
        <v>76</v>
      </c>
      <c r="AY380" s="243" t="s">
        <v>112</v>
      </c>
    </row>
    <row r="381" s="2" customFormat="1" ht="36" customHeight="1">
      <c r="A381" s="39"/>
      <c r="B381" s="40"/>
      <c r="C381" s="219" t="s">
        <v>551</v>
      </c>
      <c r="D381" s="219" t="s">
        <v>115</v>
      </c>
      <c r="E381" s="220" t="s">
        <v>552</v>
      </c>
      <c r="F381" s="221" t="s">
        <v>553</v>
      </c>
      <c r="G381" s="222" t="s">
        <v>250</v>
      </c>
      <c r="H381" s="223">
        <v>116.425</v>
      </c>
      <c r="I381" s="224"/>
      <c r="J381" s="225">
        <f>ROUND(I381*H381,2)</f>
        <v>0</v>
      </c>
      <c r="K381" s="221" t="s">
        <v>119</v>
      </c>
      <c r="L381" s="45"/>
      <c r="M381" s="226" t="s">
        <v>19</v>
      </c>
      <c r="N381" s="227" t="s">
        <v>39</v>
      </c>
      <c r="O381" s="85"/>
      <c r="P381" s="228">
        <f>O381*H381</f>
        <v>0</v>
      </c>
      <c r="Q381" s="228">
        <v>0</v>
      </c>
      <c r="R381" s="228">
        <f>Q381*H381</f>
        <v>0</v>
      </c>
      <c r="S381" s="228">
        <v>0</v>
      </c>
      <c r="T381" s="229">
        <f>S381*H381</f>
        <v>0</v>
      </c>
      <c r="U381" s="39"/>
      <c r="V381" s="39"/>
      <c r="W381" s="39"/>
      <c r="X381" s="39"/>
      <c r="Y381" s="39"/>
      <c r="Z381" s="39"/>
      <c r="AA381" s="39"/>
      <c r="AB381" s="39"/>
      <c r="AC381" s="39"/>
      <c r="AD381" s="39"/>
      <c r="AE381" s="39"/>
      <c r="AR381" s="230" t="s">
        <v>135</v>
      </c>
      <c r="AT381" s="230" t="s">
        <v>115</v>
      </c>
      <c r="AU381" s="230" t="s">
        <v>78</v>
      </c>
      <c r="AY381" s="18" t="s">
        <v>112</v>
      </c>
      <c r="BE381" s="231">
        <f>IF(N381="základní",J381,0)</f>
        <v>0</v>
      </c>
      <c r="BF381" s="231">
        <f>IF(N381="snížená",J381,0)</f>
        <v>0</v>
      </c>
      <c r="BG381" s="231">
        <f>IF(N381="zákl. přenesená",J381,0)</f>
        <v>0</v>
      </c>
      <c r="BH381" s="231">
        <f>IF(N381="sníž. přenesená",J381,0)</f>
        <v>0</v>
      </c>
      <c r="BI381" s="231">
        <f>IF(N381="nulová",J381,0)</f>
        <v>0</v>
      </c>
      <c r="BJ381" s="18" t="s">
        <v>76</v>
      </c>
      <c r="BK381" s="231">
        <f>ROUND(I381*H381,2)</f>
        <v>0</v>
      </c>
      <c r="BL381" s="18" t="s">
        <v>135</v>
      </c>
      <c r="BM381" s="230" t="s">
        <v>554</v>
      </c>
    </row>
    <row r="382" s="13" customFormat="1">
      <c r="A382" s="13"/>
      <c r="B382" s="232"/>
      <c r="C382" s="233"/>
      <c r="D382" s="234" t="s">
        <v>122</v>
      </c>
      <c r="E382" s="235" t="s">
        <v>19</v>
      </c>
      <c r="F382" s="236" t="s">
        <v>555</v>
      </c>
      <c r="G382" s="233"/>
      <c r="H382" s="237">
        <v>1</v>
      </c>
      <c r="I382" s="238"/>
      <c r="J382" s="233"/>
      <c r="K382" s="233"/>
      <c r="L382" s="239"/>
      <c r="M382" s="240"/>
      <c r="N382" s="241"/>
      <c r="O382" s="241"/>
      <c r="P382" s="241"/>
      <c r="Q382" s="241"/>
      <c r="R382" s="241"/>
      <c r="S382" s="241"/>
      <c r="T382" s="242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T382" s="243" t="s">
        <v>122</v>
      </c>
      <c r="AU382" s="243" t="s">
        <v>78</v>
      </c>
      <c r="AV382" s="13" t="s">
        <v>78</v>
      </c>
      <c r="AW382" s="13" t="s">
        <v>31</v>
      </c>
      <c r="AX382" s="13" t="s">
        <v>68</v>
      </c>
      <c r="AY382" s="243" t="s">
        <v>112</v>
      </c>
    </row>
    <row r="383" s="13" customFormat="1">
      <c r="A383" s="13"/>
      <c r="B383" s="232"/>
      <c r="C383" s="233"/>
      <c r="D383" s="234" t="s">
        <v>122</v>
      </c>
      <c r="E383" s="235" t="s">
        <v>19</v>
      </c>
      <c r="F383" s="236" t="s">
        <v>556</v>
      </c>
      <c r="G383" s="233"/>
      <c r="H383" s="237">
        <v>112.8</v>
      </c>
      <c r="I383" s="238"/>
      <c r="J383" s="233"/>
      <c r="K383" s="233"/>
      <c r="L383" s="239"/>
      <c r="M383" s="240"/>
      <c r="N383" s="241"/>
      <c r="O383" s="241"/>
      <c r="P383" s="241"/>
      <c r="Q383" s="241"/>
      <c r="R383" s="241"/>
      <c r="S383" s="241"/>
      <c r="T383" s="24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43" t="s">
        <v>122</v>
      </c>
      <c r="AU383" s="243" t="s">
        <v>78</v>
      </c>
      <c r="AV383" s="13" t="s">
        <v>78</v>
      </c>
      <c r="AW383" s="13" t="s">
        <v>31</v>
      </c>
      <c r="AX383" s="13" t="s">
        <v>68</v>
      </c>
      <c r="AY383" s="243" t="s">
        <v>112</v>
      </c>
    </row>
    <row r="384" s="13" customFormat="1">
      <c r="A384" s="13"/>
      <c r="B384" s="232"/>
      <c r="C384" s="233"/>
      <c r="D384" s="234" t="s">
        <v>122</v>
      </c>
      <c r="E384" s="235" t="s">
        <v>19</v>
      </c>
      <c r="F384" s="236" t="s">
        <v>557</v>
      </c>
      <c r="G384" s="233"/>
      <c r="H384" s="237">
        <v>2.625</v>
      </c>
      <c r="I384" s="238"/>
      <c r="J384" s="233"/>
      <c r="K384" s="233"/>
      <c r="L384" s="239"/>
      <c r="M384" s="240"/>
      <c r="N384" s="241"/>
      <c r="O384" s="241"/>
      <c r="P384" s="241"/>
      <c r="Q384" s="241"/>
      <c r="R384" s="241"/>
      <c r="S384" s="241"/>
      <c r="T384" s="242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T384" s="243" t="s">
        <v>122</v>
      </c>
      <c r="AU384" s="243" t="s">
        <v>78</v>
      </c>
      <c r="AV384" s="13" t="s">
        <v>78</v>
      </c>
      <c r="AW384" s="13" t="s">
        <v>31</v>
      </c>
      <c r="AX384" s="13" t="s">
        <v>68</v>
      </c>
      <c r="AY384" s="243" t="s">
        <v>112</v>
      </c>
    </row>
    <row r="385" s="14" customFormat="1">
      <c r="A385" s="14"/>
      <c r="B385" s="251"/>
      <c r="C385" s="252"/>
      <c r="D385" s="234" t="s">
        <v>122</v>
      </c>
      <c r="E385" s="253" t="s">
        <v>19</v>
      </c>
      <c r="F385" s="254" t="s">
        <v>187</v>
      </c>
      <c r="G385" s="252"/>
      <c r="H385" s="255">
        <v>116.425</v>
      </c>
      <c r="I385" s="256"/>
      <c r="J385" s="252"/>
      <c r="K385" s="252"/>
      <c r="L385" s="257"/>
      <c r="M385" s="258"/>
      <c r="N385" s="259"/>
      <c r="O385" s="259"/>
      <c r="P385" s="259"/>
      <c r="Q385" s="259"/>
      <c r="R385" s="259"/>
      <c r="S385" s="259"/>
      <c r="T385" s="260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61" t="s">
        <v>122</v>
      </c>
      <c r="AU385" s="261" t="s">
        <v>78</v>
      </c>
      <c r="AV385" s="14" t="s">
        <v>135</v>
      </c>
      <c r="AW385" s="14" t="s">
        <v>31</v>
      </c>
      <c r="AX385" s="14" t="s">
        <v>76</v>
      </c>
      <c r="AY385" s="261" t="s">
        <v>112</v>
      </c>
    </row>
    <row r="386" s="2" customFormat="1" ht="36" customHeight="1">
      <c r="A386" s="39"/>
      <c r="B386" s="40"/>
      <c r="C386" s="219" t="s">
        <v>558</v>
      </c>
      <c r="D386" s="219" t="s">
        <v>115</v>
      </c>
      <c r="E386" s="220" t="s">
        <v>559</v>
      </c>
      <c r="F386" s="221" t="s">
        <v>548</v>
      </c>
      <c r="G386" s="222" t="s">
        <v>250</v>
      </c>
      <c r="H386" s="223">
        <v>2212.0749999999998</v>
      </c>
      <c r="I386" s="224"/>
      <c r="J386" s="225">
        <f>ROUND(I386*H386,2)</f>
        <v>0</v>
      </c>
      <c r="K386" s="221" t="s">
        <v>119</v>
      </c>
      <c r="L386" s="45"/>
      <c r="M386" s="226" t="s">
        <v>19</v>
      </c>
      <c r="N386" s="227" t="s">
        <v>39</v>
      </c>
      <c r="O386" s="85"/>
      <c r="P386" s="228">
        <f>O386*H386</f>
        <v>0</v>
      </c>
      <c r="Q386" s="228">
        <v>0</v>
      </c>
      <c r="R386" s="228">
        <f>Q386*H386</f>
        <v>0</v>
      </c>
      <c r="S386" s="228">
        <v>0</v>
      </c>
      <c r="T386" s="229">
        <f>S386*H386</f>
        <v>0</v>
      </c>
      <c r="U386" s="39"/>
      <c r="V386" s="39"/>
      <c r="W386" s="39"/>
      <c r="X386" s="39"/>
      <c r="Y386" s="39"/>
      <c r="Z386" s="39"/>
      <c r="AA386" s="39"/>
      <c r="AB386" s="39"/>
      <c r="AC386" s="39"/>
      <c r="AD386" s="39"/>
      <c r="AE386" s="39"/>
      <c r="AR386" s="230" t="s">
        <v>135</v>
      </c>
      <c r="AT386" s="230" t="s">
        <v>115</v>
      </c>
      <c r="AU386" s="230" t="s">
        <v>78</v>
      </c>
      <c r="AY386" s="18" t="s">
        <v>112</v>
      </c>
      <c r="BE386" s="231">
        <f>IF(N386="základní",J386,0)</f>
        <v>0</v>
      </c>
      <c r="BF386" s="231">
        <f>IF(N386="snížená",J386,0)</f>
        <v>0</v>
      </c>
      <c r="BG386" s="231">
        <f>IF(N386="zákl. přenesená",J386,0)</f>
        <v>0</v>
      </c>
      <c r="BH386" s="231">
        <f>IF(N386="sníž. přenesená",J386,0)</f>
        <v>0</v>
      </c>
      <c r="BI386" s="231">
        <f>IF(N386="nulová",J386,0)</f>
        <v>0</v>
      </c>
      <c r="BJ386" s="18" t="s">
        <v>76</v>
      </c>
      <c r="BK386" s="231">
        <f>ROUND(I386*H386,2)</f>
        <v>0</v>
      </c>
      <c r="BL386" s="18" t="s">
        <v>135</v>
      </c>
      <c r="BM386" s="230" t="s">
        <v>560</v>
      </c>
    </row>
    <row r="387" s="13" customFormat="1">
      <c r="A387" s="13"/>
      <c r="B387" s="232"/>
      <c r="C387" s="233"/>
      <c r="D387" s="234" t="s">
        <v>122</v>
      </c>
      <c r="E387" s="235" t="s">
        <v>19</v>
      </c>
      <c r="F387" s="236" t="s">
        <v>561</v>
      </c>
      <c r="G387" s="233"/>
      <c r="H387" s="237">
        <v>2212.0749999999998</v>
      </c>
      <c r="I387" s="238"/>
      <c r="J387" s="233"/>
      <c r="K387" s="233"/>
      <c r="L387" s="239"/>
      <c r="M387" s="240"/>
      <c r="N387" s="241"/>
      <c r="O387" s="241"/>
      <c r="P387" s="241"/>
      <c r="Q387" s="241"/>
      <c r="R387" s="241"/>
      <c r="S387" s="241"/>
      <c r="T387" s="24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43" t="s">
        <v>122</v>
      </c>
      <c r="AU387" s="243" t="s">
        <v>78</v>
      </c>
      <c r="AV387" s="13" t="s">
        <v>78</v>
      </c>
      <c r="AW387" s="13" t="s">
        <v>31</v>
      </c>
      <c r="AX387" s="13" t="s">
        <v>76</v>
      </c>
      <c r="AY387" s="243" t="s">
        <v>112</v>
      </c>
    </row>
    <row r="388" s="2" customFormat="1" ht="24" customHeight="1">
      <c r="A388" s="39"/>
      <c r="B388" s="40"/>
      <c r="C388" s="219" t="s">
        <v>562</v>
      </c>
      <c r="D388" s="219" t="s">
        <v>115</v>
      </c>
      <c r="E388" s="220" t="s">
        <v>563</v>
      </c>
      <c r="F388" s="221" t="s">
        <v>564</v>
      </c>
      <c r="G388" s="222" t="s">
        <v>250</v>
      </c>
      <c r="H388" s="223">
        <v>922.42499999999995</v>
      </c>
      <c r="I388" s="224"/>
      <c r="J388" s="225">
        <f>ROUND(I388*H388,2)</f>
        <v>0</v>
      </c>
      <c r="K388" s="221" t="s">
        <v>119</v>
      </c>
      <c r="L388" s="45"/>
      <c r="M388" s="226" t="s">
        <v>19</v>
      </c>
      <c r="N388" s="227" t="s">
        <v>39</v>
      </c>
      <c r="O388" s="85"/>
      <c r="P388" s="228">
        <f>O388*H388</f>
        <v>0</v>
      </c>
      <c r="Q388" s="228">
        <v>0</v>
      </c>
      <c r="R388" s="228">
        <f>Q388*H388</f>
        <v>0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135</v>
      </c>
      <c r="AT388" s="230" t="s">
        <v>115</v>
      </c>
      <c r="AU388" s="230" t="s">
        <v>78</v>
      </c>
      <c r="AY388" s="18" t="s">
        <v>112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76</v>
      </c>
      <c r="BK388" s="231">
        <f>ROUND(I388*H388,2)</f>
        <v>0</v>
      </c>
      <c r="BL388" s="18" t="s">
        <v>135</v>
      </c>
      <c r="BM388" s="230" t="s">
        <v>565</v>
      </c>
    </row>
    <row r="389" s="13" customFormat="1">
      <c r="A389" s="13"/>
      <c r="B389" s="232"/>
      <c r="C389" s="233"/>
      <c r="D389" s="234" t="s">
        <v>122</v>
      </c>
      <c r="E389" s="235" t="s">
        <v>19</v>
      </c>
      <c r="F389" s="236" t="s">
        <v>535</v>
      </c>
      <c r="G389" s="233"/>
      <c r="H389" s="237">
        <v>122.5</v>
      </c>
      <c r="I389" s="238"/>
      <c r="J389" s="233"/>
      <c r="K389" s="233"/>
      <c r="L389" s="239"/>
      <c r="M389" s="240"/>
      <c r="N389" s="241"/>
      <c r="O389" s="241"/>
      <c r="P389" s="241"/>
      <c r="Q389" s="241"/>
      <c r="R389" s="241"/>
      <c r="S389" s="241"/>
      <c r="T389" s="242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3" t="s">
        <v>122</v>
      </c>
      <c r="AU389" s="243" t="s">
        <v>78</v>
      </c>
      <c r="AV389" s="13" t="s">
        <v>78</v>
      </c>
      <c r="AW389" s="13" t="s">
        <v>31</v>
      </c>
      <c r="AX389" s="13" t="s">
        <v>68</v>
      </c>
      <c r="AY389" s="243" t="s">
        <v>112</v>
      </c>
    </row>
    <row r="390" s="13" customFormat="1">
      <c r="A390" s="13"/>
      <c r="B390" s="232"/>
      <c r="C390" s="233"/>
      <c r="D390" s="234" t="s">
        <v>122</v>
      </c>
      <c r="E390" s="235" t="s">
        <v>19</v>
      </c>
      <c r="F390" s="236" t="s">
        <v>536</v>
      </c>
      <c r="G390" s="233"/>
      <c r="H390" s="237">
        <v>42.5</v>
      </c>
      <c r="I390" s="238"/>
      <c r="J390" s="233"/>
      <c r="K390" s="233"/>
      <c r="L390" s="239"/>
      <c r="M390" s="240"/>
      <c r="N390" s="241"/>
      <c r="O390" s="241"/>
      <c r="P390" s="241"/>
      <c r="Q390" s="241"/>
      <c r="R390" s="241"/>
      <c r="S390" s="241"/>
      <c r="T390" s="242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T390" s="243" t="s">
        <v>122</v>
      </c>
      <c r="AU390" s="243" t="s">
        <v>78</v>
      </c>
      <c r="AV390" s="13" t="s">
        <v>78</v>
      </c>
      <c r="AW390" s="13" t="s">
        <v>31</v>
      </c>
      <c r="AX390" s="13" t="s">
        <v>68</v>
      </c>
      <c r="AY390" s="243" t="s">
        <v>112</v>
      </c>
    </row>
    <row r="391" s="13" customFormat="1">
      <c r="A391" s="13"/>
      <c r="B391" s="232"/>
      <c r="C391" s="233"/>
      <c r="D391" s="234" t="s">
        <v>122</v>
      </c>
      <c r="E391" s="235" t="s">
        <v>19</v>
      </c>
      <c r="F391" s="236" t="s">
        <v>537</v>
      </c>
      <c r="G391" s="233"/>
      <c r="H391" s="237">
        <v>1.25</v>
      </c>
      <c r="I391" s="238"/>
      <c r="J391" s="233"/>
      <c r="K391" s="233"/>
      <c r="L391" s="239"/>
      <c r="M391" s="240"/>
      <c r="N391" s="241"/>
      <c r="O391" s="241"/>
      <c r="P391" s="241"/>
      <c r="Q391" s="241"/>
      <c r="R391" s="241"/>
      <c r="S391" s="241"/>
      <c r="T391" s="24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43" t="s">
        <v>122</v>
      </c>
      <c r="AU391" s="243" t="s">
        <v>78</v>
      </c>
      <c r="AV391" s="13" t="s">
        <v>78</v>
      </c>
      <c r="AW391" s="13" t="s">
        <v>31</v>
      </c>
      <c r="AX391" s="13" t="s">
        <v>68</v>
      </c>
      <c r="AY391" s="243" t="s">
        <v>112</v>
      </c>
    </row>
    <row r="392" s="13" customFormat="1">
      <c r="A392" s="13"/>
      <c r="B392" s="232"/>
      <c r="C392" s="233"/>
      <c r="D392" s="234" t="s">
        <v>122</v>
      </c>
      <c r="E392" s="235" t="s">
        <v>19</v>
      </c>
      <c r="F392" s="236" t="s">
        <v>538</v>
      </c>
      <c r="G392" s="233"/>
      <c r="H392" s="237">
        <v>639.75</v>
      </c>
      <c r="I392" s="238"/>
      <c r="J392" s="233"/>
      <c r="K392" s="233"/>
      <c r="L392" s="239"/>
      <c r="M392" s="240"/>
      <c r="N392" s="241"/>
      <c r="O392" s="241"/>
      <c r="P392" s="241"/>
      <c r="Q392" s="241"/>
      <c r="R392" s="241"/>
      <c r="S392" s="241"/>
      <c r="T392" s="242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3" t="s">
        <v>122</v>
      </c>
      <c r="AU392" s="243" t="s">
        <v>78</v>
      </c>
      <c r="AV392" s="13" t="s">
        <v>78</v>
      </c>
      <c r="AW392" s="13" t="s">
        <v>31</v>
      </c>
      <c r="AX392" s="13" t="s">
        <v>68</v>
      </c>
      <c r="AY392" s="243" t="s">
        <v>112</v>
      </c>
    </row>
    <row r="393" s="15" customFormat="1">
      <c r="A393" s="15"/>
      <c r="B393" s="272"/>
      <c r="C393" s="273"/>
      <c r="D393" s="234" t="s">
        <v>122</v>
      </c>
      <c r="E393" s="274" t="s">
        <v>19</v>
      </c>
      <c r="F393" s="275" t="s">
        <v>534</v>
      </c>
      <c r="G393" s="273"/>
      <c r="H393" s="276">
        <v>806</v>
      </c>
      <c r="I393" s="277"/>
      <c r="J393" s="273"/>
      <c r="K393" s="273"/>
      <c r="L393" s="278"/>
      <c r="M393" s="279"/>
      <c r="N393" s="280"/>
      <c r="O393" s="280"/>
      <c r="P393" s="280"/>
      <c r="Q393" s="280"/>
      <c r="R393" s="280"/>
      <c r="S393" s="280"/>
      <c r="T393" s="281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T393" s="282" t="s">
        <v>122</v>
      </c>
      <c r="AU393" s="282" t="s">
        <v>78</v>
      </c>
      <c r="AV393" s="15" t="s">
        <v>130</v>
      </c>
      <c r="AW393" s="15" t="s">
        <v>31</v>
      </c>
      <c r="AX393" s="15" t="s">
        <v>68</v>
      </c>
      <c r="AY393" s="282" t="s">
        <v>112</v>
      </c>
    </row>
    <row r="394" s="13" customFormat="1">
      <c r="A394" s="13"/>
      <c r="B394" s="232"/>
      <c r="C394" s="233"/>
      <c r="D394" s="234" t="s">
        <v>122</v>
      </c>
      <c r="E394" s="235" t="s">
        <v>19</v>
      </c>
      <c r="F394" s="236" t="s">
        <v>555</v>
      </c>
      <c r="G394" s="233"/>
      <c r="H394" s="237">
        <v>1</v>
      </c>
      <c r="I394" s="238"/>
      <c r="J394" s="233"/>
      <c r="K394" s="233"/>
      <c r="L394" s="239"/>
      <c r="M394" s="240"/>
      <c r="N394" s="241"/>
      <c r="O394" s="241"/>
      <c r="P394" s="241"/>
      <c r="Q394" s="241"/>
      <c r="R394" s="241"/>
      <c r="S394" s="241"/>
      <c r="T394" s="242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T394" s="243" t="s">
        <v>122</v>
      </c>
      <c r="AU394" s="243" t="s">
        <v>78</v>
      </c>
      <c r="AV394" s="13" t="s">
        <v>78</v>
      </c>
      <c r="AW394" s="13" t="s">
        <v>31</v>
      </c>
      <c r="AX394" s="13" t="s">
        <v>68</v>
      </c>
      <c r="AY394" s="243" t="s">
        <v>112</v>
      </c>
    </row>
    <row r="395" s="13" customFormat="1">
      <c r="A395" s="13"/>
      <c r="B395" s="232"/>
      <c r="C395" s="233"/>
      <c r="D395" s="234" t="s">
        <v>122</v>
      </c>
      <c r="E395" s="235" t="s">
        <v>19</v>
      </c>
      <c r="F395" s="236" t="s">
        <v>556</v>
      </c>
      <c r="G395" s="233"/>
      <c r="H395" s="237">
        <v>112.8</v>
      </c>
      <c r="I395" s="238"/>
      <c r="J395" s="233"/>
      <c r="K395" s="233"/>
      <c r="L395" s="239"/>
      <c r="M395" s="240"/>
      <c r="N395" s="241"/>
      <c r="O395" s="241"/>
      <c r="P395" s="241"/>
      <c r="Q395" s="241"/>
      <c r="R395" s="241"/>
      <c r="S395" s="241"/>
      <c r="T395" s="24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3" t="s">
        <v>122</v>
      </c>
      <c r="AU395" s="243" t="s">
        <v>78</v>
      </c>
      <c r="AV395" s="13" t="s">
        <v>78</v>
      </c>
      <c r="AW395" s="13" t="s">
        <v>31</v>
      </c>
      <c r="AX395" s="13" t="s">
        <v>68</v>
      </c>
      <c r="AY395" s="243" t="s">
        <v>112</v>
      </c>
    </row>
    <row r="396" s="13" customFormat="1">
      <c r="A396" s="13"/>
      <c r="B396" s="232"/>
      <c r="C396" s="233"/>
      <c r="D396" s="234" t="s">
        <v>122</v>
      </c>
      <c r="E396" s="235" t="s">
        <v>19</v>
      </c>
      <c r="F396" s="236" t="s">
        <v>557</v>
      </c>
      <c r="G396" s="233"/>
      <c r="H396" s="237">
        <v>2.625</v>
      </c>
      <c r="I396" s="238"/>
      <c r="J396" s="233"/>
      <c r="K396" s="233"/>
      <c r="L396" s="239"/>
      <c r="M396" s="240"/>
      <c r="N396" s="241"/>
      <c r="O396" s="241"/>
      <c r="P396" s="241"/>
      <c r="Q396" s="241"/>
      <c r="R396" s="241"/>
      <c r="S396" s="241"/>
      <c r="T396" s="242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3" t="s">
        <v>122</v>
      </c>
      <c r="AU396" s="243" t="s">
        <v>78</v>
      </c>
      <c r="AV396" s="13" t="s">
        <v>78</v>
      </c>
      <c r="AW396" s="13" t="s">
        <v>31</v>
      </c>
      <c r="AX396" s="13" t="s">
        <v>68</v>
      </c>
      <c r="AY396" s="243" t="s">
        <v>112</v>
      </c>
    </row>
    <row r="397" s="15" customFormat="1">
      <c r="A397" s="15"/>
      <c r="B397" s="272"/>
      <c r="C397" s="273"/>
      <c r="D397" s="234" t="s">
        <v>122</v>
      </c>
      <c r="E397" s="274" t="s">
        <v>19</v>
      </c>
      <c r="F397" s="275" t="s">
        <v>534</v>
      </c>
      <c r="G397" s="273"/>
      <c r="H397" s="276">
        <v>116.425</v>
      </c>
      <c r="I397" s="277"/>
      <c r="J397" s="273"/>
      <c r="K397" s="273"/>
      <c r="L397" s="278"/>
      <c r="M397" s="279"/>
      <c r="N397" s="280"/>
      <c r="O397" s="280"/>
      <c r="P397" s="280"/>
      <c r="Q397" s="280"/>
      <c r="R397" s="280"/>
      <c r="S397" s="280"/>
      <c r="T397" s="281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T397" s="282" t="s">
        <v>122</v>
      </c>
      <c r="AU397" s="282" t="s">
        <v>78</v>
      </c>
      <c r="AV397" s="15" t="s">
        <v>130</v>
      </c>
      <c r="AW397" s="15" t="s">
        <v>31</v>
      </c>
      <c r="AX397" s="15" t="s">
        <v>68</v>
      </c>
      <c r="AY397" s="282" t="s">
        <v>112</v>
      </c>
    </row>
    <row r="398" s="14" customFormat="1">
      <c r="A398" s="14"/>
      <c r="B398" s="251"/>
      <c r="C398" s="252"/>
      <c r="D398" s="234" t="s">
        <v>122</v>
      </c>
      <c r="E398" s="253" t="s">
        <v>19</v>
      </c>
      <c r="F398" s="254" t="s">
        <v>187</v>
      </c>
      <c r="G398" s="252"/>
      <c r="H398" s="255">
        <v>922.42499999999995</v>
      </c>
      <c r="I398" s="256"/>
      <c r="J398" s="252"/>
      <c r="K398" s="252"/>
      <c r="L398" s="257"/>
      <c r="M398" s="258"/>
      <c r="N398" s="259"/>
      <c r="O398" s="259"/>
      <c r="P398" s="259"/>
      <c r="Q398" s="259"/>
      <c r="R398" s="259"/>
      <c r="S398" s="259"/>
      <c r="T398" s="260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61" t="s">
        <v>122</v>
      </c>
      <c r="AU398" s="261" t="s">
        <v>78</v>
      </c>
      <c r="AV398" s="14" t="s">
        <v>135</v>
      </c>
      <c r="AW398" s="14" t="s">
        <v>31</v>
      </c>
      <c r="AX398" s="14" t="s">
        <v>76</v>
      </c>
      <c r="AY398" s="261" t="s">
        <v>112</v>
      </c>
    </row>
    <row r="399" s="2" customFormat="1" ht="24" customHeight="1">
      <c r="A399" s="39"/>
      <c r="B399" s="40"/>
      <c r="C399" s="219" t="s">
        <v>566</v>
      </c>
      <c r="D399" s="219" t="s">
        <v>115</v>
      </c>
      <c r="E399" s="220" t="s">
        <v>567</v>
      </c>
      <c r="F399" s="221" t="s">
        <v>568</v>
      </c>
      <c r="G399" s="222" t="s">
        <v>250</v>
      </c>
      <c r="H399" s="223">
        <v>72.599999999999994</v>
      </c>
      <c r="I399" s="224"/>
      <c r="J399" s="225">
        <f>ROUND(I399*H399,2)</f>
        <v>0</v>
      </c>
      <c r="K399" s="221" t="s">
        <v>119</v>
      </c>
      <c r="L399" s="45"/>
      <c r="M399" s="226" t="s">
        <v>19</v>
      </c>
      <c r="N399" s="227" t="s">
        <v>39</v>
      </c>
      <c r="O399" s="85"/>
      <c r="P399" s="228">
        <f>O399*H399</f>
        <v>0</v>
      </c>
      <c r="Q399" s="228">
        <v>0</v>
      </c>
      <c r="R399" s="228">
        <f>Q399*H399</f>
        <v>0</v>
      </c>
      <c r="S399" s="228">
        <v>0</v>
      </c>
      <c r="T399" s="229">
        <f>S399*H399</f>
        <v>0</v>
      </c>
      <c r="U399" s="39"/>
      <c r="V399" s="39"/>
      <c r="W399" s="39"/>
      <c r="X399" s="39"/>
      <c r="Y399" s="39"/>
      <c r="Z399" s="39"/>
      <c r="AA399" s="39"/>
      <c r="AB399" s="39"/>
      <c r="AC399" s="39"/>
      <c r="AD399" s="39"/>
      <c r="AE399" s="39"/>
      <c r="AR399" s="230" t="s">
        <v>135</v>
      </c>
      <c r="AT399" s="230" t="s">
        <v>115</v>
      </c>
      <c r="AU399" s="230" t="s">
        <v>78</v>
      </c>
      <c r="AY399" s="18" t="s">
        <v>112</v>
      </c>
      <c r="BE399" s="231">
        <f>IF(N399="základní",J399,0)</f>
        <v>0</v>
      </c>
      <c r="BF399" s="231">
        <f>IF(N399="snížená",J399,0)</f>
        <v>0</v>
      </c>
      <c r="BG399" s="231">
        <f>IF(N399="zákl. přenesená",J399,0)</f>
        <v>0</v>
      </c>
      <c r="BH399" s="231">
        <f>IF(N399="sníž. přenesená",J399,0)</f>
        <v>0</v>
      </c>
      <c r="BI399" s="231">
        <f>IF(N399="nulová",J399,0)</f>
        <v>0</v>
      </c>
      <c r="BJ399" s="18" t="s">
        <v>76</v>
      </c>
      <c r="BK399" s="231">
        <f>ROUND(I399*H399,2)</f>
        <v>0</v>
      </c>
      <c r="BL399" s="18" t="s">
        <v>135</v>
      </c>
      <c r="BM399" s="230" t="s">
        <v>569</v>
      </c>
    </row>
    <row r="400" s="13" customFormat="1">
      <c r="A400" s="13"/>
      <c r="B400" s="232"/>
      <c r="C400" s="233"/>
      <c r="D400" s="234" t="s">
        <v>122</v>
      </c>
      <c r="E400" s="235" t="s">
        <v>19</v>
      </c>
      <c r="F400" s="236" t="s">
        <v>531</v>
      </c>
      <c r="G400" s="233"/>
      <c r="H400" s="237">
        <v>53.899999999999999</v>
      </c>
      <c r="I400" s="238"/>
      <c r="J400" s="233"/>
      <c r="K400" s="233"/>
      <c r="L400" s="239"/>
      <c r="M400" s="240"/>
      <c r="N400" s="241"/>
      <c r="O400" s="241"/>
      <c r="P400" s="241"/>
      <c r="Q400" s="241"/>
      <c r="R400" s="241"/>
      <c r="S400" s="241"/>
      <c r="T400" s="242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T400" s="243" t="s">
        <v>122</v>
      </c>
      <c r="AU400" s="243" t="s">
        <v>78</v>
      </c>
      <c r="AV400" s="13" t="s">
        <v>78</v>
      </c>
      <c r="AW400" s="13" t="s">
        <v>31</v>
      </c>
      <c r="AX400" s="13" t="s">
        <v>68</v>
      </c>
      <c r="AY400" s="243" t="s">
        <v>112</v>
      </c>
    </row>
    <row r="401" s="13" customFormat="1">
      <c r="A401" s="13"/>
      <c r="B401" s="232"/>
      <c r="C401" s="233"/>
      <c r="D401" s="234" t="s">
        <v>122</v>
      </c>
      <c r="E401" s="235" t="s">
        <v>19</v>
      </c>
      <c r="F401" s="236" t="s">
        <v>532</v>
      </c>
      <c r="G401" s="233"/>
      <c r="H401" s="237">
        <v>18.699999999999999</v>
      </c>
      <c r="I401" s="238"/>
      <c r="J401" s="233"/>
      <c r="K401" s="233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122</v>
      </c>
      <c r="AU401" s="243" t="s">
        <v>78</v>
      </c>
      <c r="AV401" s="13" t="s">
        <v>78</v>
      </c>
      <c r="AW401" s="13" t="s">
        <v>31</v>
      </c>
      <c r="AX401" s="13" t="s">
        <v>68</v>
      </c>
      <c r="AY401" s="243" t="s">
        <v>112</v>
      </c>
    </row>
    <row r="402" s="14" customFormat="1">
      <c r="A402" s="14"/>
      <c r="B402" s="251"/>
      <c r="C402" s="252"/>
      <c r="D402" s="234" t="s">
        <v>122</v>
      </c>
      <c r="E402" s="253" t="s">
        <v>19</v>
      </c>
      <c r="F402" s="254" t="s">
        <v>187</v>
      </c>
      <c r="G402" s="252"/>
      <c r="H402" s="255">
        <v>72.599999999999994</v>
      </c>
      <c r="I402" s="256"/>
      <c r="J402" s="252"/>
      <c r="K402" s="252"/>
      <c r="L402" s="257"/>
      <c r="M402" s="258"/>
      <c r="N402" s="259"/>
      <c r="O402" s="259"/>
      <c r="P402" s="259"/>
      <c r="Q402" s="259"/>
      <c r="R402" s="259"/>
      <c r="S402" s="259"/>
      <c r="T402" s="260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61" t="s">
        <v>122</v>
      </c>
      <c r="AU402" s="261" t="s">
        <v>78</v>
      </c>
      <c r="AV402" s="14" t="s">
        <v>135</v>
      </c>
      <c r="AW402" s="14" t="s">
        <v>31</v>
      </c>
      <c r="AX402" s="14" t="s">
        <v>76</v>
      </c>
      <c r="AY402" s="261" t="s">
        <v>112</v>
      </c>
    </row>
    <row r="403" s="2" customFormat="1" ht="24" customHeight="1">
      <c r="A403" s="39"/>
      <c r="B403" s="40"/>
      <c r="C403" s="219" t="s">
        <v>570</v>
      </c>
      <c r="D403" s="219" t="s">
        <v>115</v>
      </c>
      <c r="E403" s="220" t="s">
        <v>571</v>
      </c>
      <c r="F403" s="221" t="s">
        <v>572</v>
      </c>
      <c r="G403" s="222" t="s">
        <v>250</v>
      </c>
      <c r="H403" s="223">
        <v>1011.443</v>
      </c>
      <c r="I403" s="224"/>
      <c r="J403" s="225">
        <f>ROUND(I403*H403,2)</f>
        <v>0</v>
      </c>
      <c r="K403" s="221" t="s">
        <v>119</v>
      </c>
      <c r="L403" s="45"/>
      <c r="M403" s="226" t="s">
        <v>19</v>
      </c>
      <c r="N403" s="227" t="s">
        <v>39</v>
      </c>
      <c r="O403" s="85"/>
      <c r="P403" s="228">
        <f>O403*H403</f>
        <v>0</v>
      </c>
      <c r="Q403" s="228">
        <v>0</v>
      </c>
      <c r="R403" s="228">
        <f>Q403*H403</f>
        <v>0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135</v>
      </c>
      <c r="AT403" s="230" t="s">
        <v>115</v>
      </c>
      <c r="AU403" s="230" t="s">
        <v>78</v>
      </c>
      <c r="AY403" s="18" t="s">
        <v>112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76</v>
      </c>
      <c r="BK403" s="231">
        <f>ROUND(I403*H403,2)</f>
        <v>0</v>
      </c>
      <c r="BL403" s="18" t="s">
        <v>135</v>
      </c>
      <c r="BM403" s="230" t="s">
        <v>573</v>
      </c>
    </row>
    <row r="404" s="13" customFormat="1">
      <c r="A404" s="13"/>
      <c r="B404" s="232"/>
      <c r="C404" s="233"/>
      <c r="D404" s="234" t="s">
        <v>122</v>
      </c>
      <c r="E404" s="235" t="s">
        <v>19</v>
      </c>
      <c r="F404" s="236" t="s">
        <v>539</v>
      </c>
      <c r="G404" s="233"/>
      <c r="H404" s="237">
        <v>98</v>
      </c>
      <c r="I404" s="238"/>
      <c r="J404" s="233"/>
      <c r="K404" s="233"/>
      <c r="L404" s="239"/>
      <c r="M404" s="240"/>
      <c r="N404" s="241"/>
      <c r="O404" s="241"/>
      <c r="P404" s="241"/>
      <c r="Q404" s="241"/>
      <c r="R404" s="241"/>
      <c r="S404" s="241"/>
      <c r="T404" s="24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3" t="s">
        <v>122</v>
      </c>
      <c r="AU404" s="243" t="s">
        <v>78</v>
      </c>
      <c r="AV404" s="13" t="s">
        <v>78</v>
      </c>
      <c r="AW404" s="13" t="s">
        <v>31</v>
      </c>
      <c r="AX404" s="13" t="s">
        <v>68</v>
      </c>
      <c r="AY404" s="243" t="s">
        <v>112</v>
      </c>
    </row>
    <row r="405" s="13" customFormat="1">
      <c r="A405" s="13"/>
      <c r="B405" s="232"/>
      <c r="C405" s="233"/>
      <c r="D405" s="234" t="s">
        <v>122</v>
      </c>
      <c r="E405" s="235" t="s">
        <v>19</v>
      </c>
      <c r="F405" s="236" t="s">
        <v>540</v>
      </c>
      <c r="G405" s="233"/>
      <c r="H405" s="237">
        <v>68</v>
      </c>
      <c r="I405" s="238"/>
      <c r="J405" s="233"/>
      <c r="K405" s="233"/>
      <c r="L405" s="239"/>
      <c r="M405" s="240"/>
      <c r="N405" s="241"/>
      <c r="O405" s="241"/>
      <c r="P405" s="241"/>
      <c r="Q405" s="241"/>
      <c r="R405" s="241"/>
      <c r="S405" s="241"/>
      <c r="T405" s="24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43" t="s">
        <v>122</v>
      </c>
      <c r="AU405" s="243" t="s">
        <v>78</v>
      </c>
      <c r="AV405" s="13" t="s">
        <v>78</v>
      </c>
      <c r="AW405" s="13" t="s">
        <v>31</v>
      </c>
      <c r="AX405" s="13" t="s">
        <v>68</v>
      </c>
      <c r="AY405" s="243" t="s">
        <v>112</v>
      </c>
    </row>
    <row r="406" s="13" customFormat="1">
      <c r="A406" s="13"/>
      <c r="B406" s="232"/>
      <c r="C406" s="233"/>
      <c r="D406" s="234" t="s">
        <v>122</v>
      </c>
      <c r="E406" s="235" t="s">
        <v>19</v>
      </c>
      <c r="F406" s="236" t="s">
        <v>541</v>
      </c>
      <c r="G406" s="233"/>
      <c r="H406" s="237">
        <v>2</v>
      </c>
      <c r="I406" s="238"/>
      <c r="J406" s="233"/>
      <c r="K406" s="233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122</v>
      </c>
      <c r="AU406" s="243" t="s">
        <v>78</v>
      </c>
      <c r="AV406" s="13" t="s">
        <v>78</v>
      </c>
      <c r="AW406" s="13" t="s">
        <v>31</v>
      </c>
      <c r="AX406" s="13" t="s">
        <v>68</v>
      </c>
      <c r="AY406" s="243" t="s">
        <v>112</v>
      </c>
    </row>
    <row r="407" s="13" customFormat="1">
      <c r="A407" s="13"/>
      <c r="B407" s="232"/>
      <c r="C407" s="233"/>
      <c r="D407" s="234" t="s">
        <v>122</v>
      </c>
      <c r="E407" s="235" t="s">
        <v>19</v>
      </c>
      <c r="F407" s="236" t="s">
        <v>542</v>
      </c>
      <c r="G407" s="233"/>
      <c r="H407" s="237">
        <v>682.39999999999998</v>
      </c>
      <c r="I407" s="238"/>
      <c r="J407" s="233"/>
      <c r="K407" s="233"/>
      <c r="L407" s="239"/>
      <c r="M407" s="240"/>
      <c r="N407" s="241"/>
      <c r="O407" s="241"/>
      <c r="P407" s="241"/>
      <c r="Q407" s="241"/>
      <c r="R407" s="241"/>
      <c r="S407" s="241"/>
      <c r="T407" s="242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3" t="s">
        <v>122</v>
      </c>
      <c r="AU407" s="243" t="s">
        <v>78</v>
      </c>
      <c r="AV407" s="13" t="s">
        <v>78</v>
      </c>
      <c r="AW407" s="13" t="s">
        <v>31</v>
      </c>
      <c r="AX407" s="13" t="s">
        <v>68</v>
      </c>
      <c r="AY407" s="243" t="s">
        <v>112</v>
      </c>
    </row>
    <row r="408" s="15" customFormat="1">
      <c r="A408" s="15"/>
      <c r="B408" s="272"/>
      <c r="C408" s="273"/>
      <c r="D408" s="234" t="s">
        <v>122</v>
      </c>
      <c r="E408" s="274" t="s">
        <v>19</v>
      </c>
      <c r="F408" s="275" t="s">
        <v>534</v>
      </c>
      <c r="G408" s="273"/>
      <c r="H408" s="276">
        <v>850.39999999999998</v>
      </c>
      <c r="I408" s="277"/>
      <c r="J408" s="273"/>
      <c r="K408" s="273"/>
      <c r="L408" s="278"/>
      <c r="M408" s="279"/>
      <c r="N408" s="280"/>
      <c r="O408" s="280"/>
      <c r="P408" s="280"/>
      <c r="Q408" s="280"/>
      <c r="R408" s="280"/>
      <c r="S408" s="280"/>
      <c r="T408" s="281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T408" s="282" t="s">
        <v>122</v>
      </c>
      <c r="AU408" s="282" t="s">
        <v>78</v>
      </c>
      <c r="AV408" s="15" t="s">
        <v>130</v>
      </c>
      <c r="AW408" s="15" t="s">
        <v>31</v>
      </c>
      <c r="AX408" s="15" t="s">
        <v>68</v>
      </c>
      <c r="AY408" s="282" t="s">
        <v>112</v>
      </c>
    </row>
    <row r="409" s="13" customFormat="1">
      <c r="A409" s="13"/>
      <c r="B409" s="232"/>
      <c r="C409" s="233"/>
      <c r="D409" s="234" t="s">
        <v>122</v>
      </c>
      <c r="E409" s="235" t="s">
        <v>19</v>
      </c>
      <c r="F409" s="236" t="s">
        <v>543</v>
      </c>
      <c r="G409" s="233"/>
      <c r="H409" s="237">
        <v>56.182000000000002</v>
      </c>
      <c r="I409" s="238"/>
      <c r="J409" s="233"/>
      <c r="K409" s="233"/>
      <c r="L409" s="239"/>
      <c r="M409" s="240"/>
      <c r="N409" s="241"/>
      <c r="O409" s="241"/>
      <c r="P409" s="241"/>
      <c r="Q409" s="241"/>
      <c r="R409" s="241"/>
      <c r="S409" s="241"/>
      <c r="T409" s="24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43" t="s">
        <v>122</v>
      </c>
      <c r="AU409" s="243" t="s">
        <v>78</v>
      </c>
      <c r="AV409" s="13" t="s">
        <v>78</v>
      </c>
      <c r="AW409" s="13" t="s">
        <v>31</v>
      </c>
      <c r="AX409" s="13" t="s">
        <v>68</v>
      </c>
      <c r="AY409" s="243" t="s">
        <v>112</v>
      </c>
    </row>
    <row r="410" s="13" customFormat="1">
      <c r="A410" s="13"/>
      <c r="B410" s="232"/>
      <c r="C410" s="233"/>
      <c r="D410" s="234" t="s">
        <v>122</v>
      </c>
      <c r="E410" s="235" t="s">
        <v>19</v>
      </c>
      <c r="F410" s="236" t="s">
        <v>544</v>
      </c>
      <c r="G410" s="233"/>
      <c r="H410" s="237">
        <v>84.004999999999995</v>
      </c>
      <c r="I410" s="238"/>
      <c r="J410" s="233"/>
      <c r="K410" s="233"/>
      <c r="L410" s="239"/>
      <c r="M410" s="240"/>
      <c r="N410" s="241"/>
      <c r="O410" s="241"/>
      <c r="P410" s="241"/>
      <c r="Q410" s="241"/>
      <c r="R410" s="241"/>
      <c r="S410" s="241"/>
      <c r="T410" s="24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3" t="s">
        <v>122</v>
      </c>
      <c r="AU410" s="243" t="s">
        <v>78</v>
      </c>
      <c r="AV410" s="13" t="s">
        <v>78</v>
      </c>
      <c r="AW410" s="13" t="s">
        <v>31</v>
      </c>
      <c r="AX410" s="13" t="s">
        <v>68</v>
      </c>
      <c r="AY410" s="243" t="s">
        <v>112</v>
      </c>
    </row>
    <row r="411" s="13" customFormat="1">
      <c r="A411" s="13"/>
      <c r="B411" s="232"/>
      <c r="C411" s="233"/>
      <c r="D411" s="234" t="s">
        <v>122</v>
      </c>
      <c r="E411" s="235" t="s">
        <v>19</v>
      </c>
      <c r="F411" s="236" t="s">
        <v>545</v>
      </c>
      <c r="G411" s="233"/>
      <c r="H411" s="237">
        <v>20.856000000000002</v>
      </c>
      <c r="I411" s="238"/>
      <c r="J411" s="233"/>
      <c r="K411" s="233"/>
      <c r="L411" s="239"/>
      <c r="M411" s="240"/>
      <c r="N411" s="241"/>
      <c r="O411" s="241"/>
      <c r="P411" s="241"/>
      <c r="Q411" s="241"/>
      <c r="R411" s="241"/>
      <c r="S411" s="241"/>
      <c r="T411" s="24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3" t="s">
        <v>122</v>
      </c>
      <c r="AU411" s="243" t="s">
        <v>78</v>
      </c>
      <c r="AV411" s="13" t="s">
        <v>78</v>
      </c>
      <c r="AW411" s="13" t="s">
        <v>31</v>
      </c>
      <c r="AX411" s="13" t="s">
        <v>68</v>
      </c>
      <c r="AY411" s="243" t="s">
        <v>112</v>
      </c>
    </row>
    <row r="412" s="15" customFormat="1">
      <c r="A412" s="15"/>
      <c r="B412" s="272"/>
      <c r="C412" s="273"/>
      <c r="D412" s="234" t="s">
        <v>122</v>
      </c>
      <c r="E412" s="274" t="s">
        <v>19</v>
      </c>
      <c r="F412" s="275" t="s">
        <v>534</v>
      </c>
      <c r="G412" s="273"/>
      <c r="H412" s="276">
        <v>161.04300000000001</v>
      </c>
      <c r="I412" s="277"/>
      <c r="J412" s="273"/>
      <c r="K412" s="273"/>
      <c r="L412" s="278"/>
      <c r="M412" s="279"/>
      <c r="N412" s="280"/>
      <c r="O412" s="280"/>
      <c r="P412" s="280"/>
      <c r="Q412" s="280"/>
      <c r="R412" s="280"/>
      <c r="S412" s="280"/>
      <c r="T412" s="281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T412" s="282" t="s">
        <v>122</v>
      </c>
      <c r="AU412" s="282" t="s">
        <v>78</v>
      </c>
      <c r="AV412" s="15" t="s">
        <v>130</v>
      </c>
      <c r="AW412" s="15" t="s">
        <v>31</v>
      </c>
      <c r="AX412" s="15" t="s">
        <v>68</v>
      </c>
      <c r="AY412" s="282" t="s">
        <v>112</v>
      </c>
    </row>
    <row r="413" s="14" customFormat="1">
      <c r="A413" s="14"/>
      <c r="B413" s="251"/>
      <c r="C413" s="252"/>
      <c r="D413" s="234" t="s">
        <v>122</v>
      </c>
      <c r="E413" s="253" t="s">
        <v>19</v>
      </c>
      <c r="F413" s="254" t="s">
        <v>187</v>
      </c>
      <c r="G413" s="252"/>
      <c r="H413" s="255">
        <v>1011.443</v>
      </c>
      <c r="I413" s="256"/>
      <c r="J413" s="252"/>
      <c r="K413" s="252"/>
      <c r="L413" s="257"/>
      <c r="M413" s="258"/>
      <c r="N413" s="259"/>
      <c r="O413" s="259"/>
      <c r="P413" s="259"/>
      <c r="Q413" s="259"/>
      <c r="R413" s="259"/>
      <c r="S413" s="259"/>
      <c r="T413" s="260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61" t="s">
        <v>122</v>
      </c>
      <c r="AU413" s="261" t="s">
        <v>78</v>
      </c>
      <c r="AV413" s="14" t="s">
        <v>135</v>
      </c>
      <c r="AW413" s="14" t="s">
        <v>31</v>
      </c>
      <c r="AX413" s="14" t="s">
        <v>76</v>
      </c>
      <c r="AY413" s="261" t="s">
        <v>112</v>
      </c>
    </row>
    <row r="414" s="2" customFormat="1" ht="16.5" customHeight="1">
      <c r="A414" s="39"/>
      <c r="B414" s="40"/>
      <c r="C414" s="219" t="s">
        <v>574</v>
      </c>
      <c r="D414" s="219" t="s">
        <v>115</v>
      </c>
      <c r="E414" s="220" t="s">
        <v>575</v>
      </c>
      <c r="F414" s="221" t="s">
        <v>576</v>
      </c>
      <c r="G414" s="222" t="s">
        <v>250</v>
      </c>
      <c r="H414" s="223">
        <v>375.31999999999999</v>
      </c>
      <c r="I414" s="224"/>
      <c r="J414" s="225">
        <f>ROUND(I414*H414,2)</f>
        <v>0</v>
      </c>
      <c r="K414" s="221" t="s">
        <v>19</v>
      </c>
      <c r="L414" s="45"/>
      <c r="M414" s="226" t="s">
        <v>19</v>
      </c>
      <c r="N414" s="227" t="s">
        <v>39</v>
      </c>
      <c r="O414" s="85"/>
      <c r="P414" s="228">
        <f>O414*H414</f>
        <v>0</v>
      </c>
      <c r="Q414" s="228">
        <v>0</v>
      </c>
      <c r="R414" s="228">
        <f>Q414*H414</f>
        <v>0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135</v>
      </c>
      <c r="AT414" s="230" t="s">
        <v>115</v>
      </c>
      <c r="AU414" s="230" t="s">
        <v>78</v>
      </c>
      <c r="AY414" s="18" t="s">
        <v>112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76</v>
      </c>
      <c r="BK414" s="231">
        <f>ROUND(I414*H414,2)</f>
        <v>0</v>
      </c>
      <c r="BL414" s="18" t="s">
        <v>135</v>
      </c>
      <c r="BM414" s="230" t="s">
        <v>577</v>
      </c>
    </row>
    <row r="415" s="13" customFormat="1">
      <c r="A415" s="13"/>
      <c r="B415" s="232"/>
      <c r="C415" s="233"/>
      <c r="D415" s="234" t="s">
        <v>122</v>
      </c>
      <c r="E415" s="235" t="s">
        <v>19</v>
      </c>
      <c r="F415" s="236" t="s">
        <v>533</v>
      </c>
      <c r="G415" s="233"/>
      <c r="H415" s="237">
        <v>375.31999999999999</v>
      </c>
      <c r="I415" s="238"/>
      <c r="J415" s="233"/>
      <c r="K415" s="233"/>
      <c r="L415" s="239"/>
      <c r="M415" s="240"/>
      <c r="N415" s="241"/>
      <c r="O415" s="241"/>
      <c r="P415" s="241"/>
      <c r="Q415" s="241"/>
      <c r="R415" s="241"/>
      <c r="S415" s="241"/>
      <c r="T415" s="242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243" t="s">
        <v>122</v>
      </c>
      <c r="AU415" s="243" t="s">
        <v>78</v>
      </c>
      <c r="AV415" s="13" t="s">
        <v>78</v>
      </c>
      <c r="AW415" s="13" t="s">
        <v>31</v>
      </c>
      <c r="AX415" s="13" t="s">
        <v>76</v>
      </c>
      <c r="AY415" s="243" t="s">
        <v>112</v>
      </c>
    </row>
    <row r="416" s="12" customFormat="1" ht="22.8" customHeight="1">
      <c r="A416" s="12"/>
      <c r="B416" s="203"/>
      <c r="C416" s="204"/>
      <c r="D416" s="205" t="s">
        <v>67</v>
      </c>
      <c r="E416" s="217" t="s">
        <v>578</v>
      </c>
      <c r="F416" s="217" t="s">
        <v>579</v>
      </c>
      <c r="G416" s="204"/>
      <c r="H416" s="204"/>
      <c r="I416" s="207"/>
      <c r="J416" s="218">
        <f>BK416</f>
        <v>0</v>
      </c>
      <c r="K416" s="204"/>
      <c r="L416" s="209"/>
      <c r="M416" s="210"/>
      <c r="N416" s="211"/>
      <c r="O416" s="211"/>
      <c r="P416" s="212">
        <f>P417</f>
        <v>0</v>
      </c>
      <c r="Q416" s="211"/>
      <c r="R416" s="212">
        <f>R417</f>
        <v>0</v>
      </c>
      <c r="S416" s="211"/>
      <c r="T416" s="213">
        <f>T417</f>
        <v>0</v>
      </c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R416" s="214" t="s">
        <v>76</v>
      </c>
      <c r="AT416" s="215" t="s">
        <v>67</v>
      </c>
      <c r="AU416" s="215" t="s">
        <v>76</v>
      </c>
      <c r="AY416" s="214" t="s">
        <v>112</v>
      </c>
      <c r="BK416" s="216">
        <f>BK417</f>
        <v>0</v>
      </c>
    </row>
    <row r="417" s="2" customFormat="1" ht="36" customHeight="1">
      <c r="A417" s="39"/>
      <c r="B417" s="40"/>
      <c r="C417" s="219" t="s">
        <v>580</v>
      </c>
      <c r="D417" s="219" t="s">
        <v>115</v>
      </c>
      <c r="E417" s="220" t="s">
        <v>581</v>
      </c>
      <c r="F417" s="221" t="s">
        <v>582</v>
      </c>
      <c r="G417" s="222" t="s">
        <v>250</v>
      </c>
      <c r="H417" s="223">
        <v>490.87200000000001</v>
      </c>
      <c r="I417" s="224"/>
      <c r="J417" s="225">
        <f>ROUND(I417*H417,2)</f>
        <v>0</v>
      </c>
      <c r="K417" s="221" t="s">
        <v>119</v>
      </c>
      <c r="L417" s="45"/>
      <c r="M417" s="283" t="s">
        <v>19</v>
      </c>
      <c r="N417" s="284" t="s">
        <v>39</v>
      </c>
      <c r="O417" s="249"/>
      <c r="P417" s="285">
        <f>O417*H417</f>
        <v>0</v>
      </c>
      <c r="Q417" s="285">
        <v>0</v>
      </c>
      <c r="R417" s="285">
        <f>Q417*H417</f>
        <v>0</v>
      </c>
      <c r="S417" s="285">
        <v>0</v>
      </c>
      <c r="T417" s="286">
        <f>S417*H417</f>
        <v>0</v>
      </c>
      <c r="U417" s="39"/>
      <c r="V417" s="39"/>
      <c r="W417" s="39"/>
      <c r="X417" s="39"/>
      <c r="Y417" s="39"/>
      <c r="Z417" s="39"/>
      <c r="AA417" s="39"/>
      <c r="AB417" s="39"/>
      <c r="AC417" s="39"/>
      <c r="AD417" s="39"/>
      <c r="AE417" s="39"/>
      <c r="AR417" s="230" t="s">
        <v>135</v>
      </c>
      <c r="AT417" s="230" t="s">
        <v>115</v>
      </c>
      <c r="AU417" s="230" t="s">
        <v>78</v>
      </c>
      <c r="AY417" s="18" t="s">
        <v>112</v>
      </c>
      <c r="BE417" s="231">
        <f>IF(N417="základní",J417,0)</f>
        <v>0</v>
      </c>
      <c r="BF417" s="231">
        <f>IF(N417="snížená",J417,0)</f>
        <v>0</v>
      </c>
      <c r="BG417" s="231">
        <f>IF(N417="zákl. přenesená",J417,0)</f>
        <v>0</v>
      </c>
      <c r="BH417" s="231">
        <f>IF(N417="sníž. přenesená",J417,0)</f>
        <v>0</v>
      </c>
      <c r="BI417" s="231">
        <f>IF(N417="nulová",J417,0)</f>
        <v>0</v>
      </c>
      <c r="BJ417" s="18" t="s">
        <v>76</v>
      </c>
      <c r="BK417" s="231">
        <f>ROUND(I417*H417,2)</f>
        <v>0</v>
      </c>
      <c r="BL417" s="18" t="s">
        <v>135</v>
      </c>
      <c r="BM417" s="230" t="s">
        <v>583</v>
      </c>
    </row>
    <row r="418" s="2" customFormat="1" ht="6.96" customHeight="1">
      <c r="A418" s="39"/>
      <c r="B418" s="60"/>
      <c r="C418" s="61"/>
      <c r="D418" s="61"/>
      <c r="E418" s="61"/>
      <c r="F418" s="61"/>
      <c r="G418" s="61"/>
      <c r="H418" s="61"/>
      <c r="I418" s="167"/>
      <c r="J418" s="61"/>
      <c r="K418" s="61"/>
      <c r="L418" s="45"/>
      <c r="M418" s="39"/>
      <c r="O418" s="39"/>
      <c r="P418" s="39"/>
      <c r="Q418" s="39"/>
      <c r="R418" s="39"/>
      <c r="S418" s="39"/>
      <c r="T418" s="39"/>
      <c r="U418" s="39"/>
      <c r="V418" s="39"/>
      <c r="W418" s="39"/>
      <c r="X418" s="39"/>
      <c r="Y418" s="39"/>
      <c r="Z418" s="39"/>
      <c r="AA418" s="39"/>
      <c r="AB418" s="39"/>
      <c r="AC418" s="39"/>
      <c r="AD418" s="39"/>
      <c r="AE418" s="39"/>
    </row>
  </sheetData>
  <sheetProtection sheet="1" autoFilter="0" formatColumns="0" formatRows="0" objects="1" scenarios="1" spinCount="100000" saltValue="Fat0US1M+qrlu7YQvjjOPCdHZ4uvvtGYTul4AmckKKZPFnMi0C32LnE3g5fig8tNZLHGj94yE/5X3GTU5ZYhAg==" hashValue="YH09V+sYQdj8jmL7ZSBPoSmlughA2n1rGYBdw7M4p1zN4ilz26ZnNzkZLvh2cyWMefhdUtmJ4fDzvHvxg6cP3g==" algorithmName="SHA-512" password="CC35"/>
  <autoFilter ref="C85:K417"/>
  <mergeCells count="9">
    <mergeCell ref="E7:H7"/>
    <mergeCell ref="E9:H9"/>
    <mergeCell ref="E18:H18"/>
    <mergeCell ref="E27:H27"/>
    <mergeCell ref="E48:H48"/>
    <mergeCell ref="E50:H50"/>
    <mergeCell ref="E76:H76"/>
    <mergeCell ref="E78:H7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9" customWidth="1"/>
    <col min="10" max="10" width="20.17" style="1" customWidth="1"/>
    <col min="11" max="11" width="20.17" style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9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84</v>
      </c>
    </row>
    <row r="3" s="1" customFormat="1" ht="6.96" customHeight="1">
      <c r="B3" s="130"/>
      <c r="C3" s="131"/>
      <c r="D3" s="131"/>
      <c r="E3" s="131"/>
      <c r="F3" s="131"/>
      <c r="G3" s="131"/>
      <c r="H3" s="131"/>
      <c r="I3" s="132"/>
      <c r="J3" s="131"/>
      <c r="K3" s="131"/>
      <c r="L3" s="21"/>
      <c r="AT3" s="18" t="s">
        <v>78</v>
      </c>
    </row>
    <row r="4" s="1" customFormat="1" ht="24.96" customHeight="1">
      <c r="B4" s="21"/>
      <c r="D4" s="133" t="s">
        <v>85</v>
      </c>
      <c r="I4" s="129"/>
      <c r="L4" s="21"/>
      <c r="M4" s="134" t="s">
        <v>10</v>
      </c>
      <c r="AT4" s="18" t="s">
        <v>4</v>
      </c>
    </row>
    <row r="5" s="1" customFormat="1" ht="6.96" customHeight="1">
      <c r="B5" s="21"/>
      <c r="I5" s="129"/>
      <c r="L5" s="21"/>
    </row>
    <row r="6" s="1" customFormat="1" ht="12" customHeight="1">
      <c r="B6" s="21"/>
      <c r="D6" s="135" t="s">
        <v>16</v>
      </c>
      <c r="I6" s="129"/>
      <c r="L6" s="21"/>
    </row>
    <row r="7" s="1" customFormat="1" ht="16.5" customHeight="1">
      <c r="B7" s="21"/>
      <c r="E7" s="136" t="str">
        <f>'Rekapitulace stavby'!K6</f>
        <v>Parašutistů, Praha 6</v>
      </c>
      <c r="F7" s="135"/>
      <c r="G7" s="135"/>
      <c r="H7" s="135"/>
      <c r="I7" s="129"/>
      <c r="L7" s="21"/>
    </row>
    <row r="8" s="2" customFormat="1" ht="12" customHeight="1">
      <c r="A8" s="39"/>
      <c r="B8" s="45"/>
      <c r="C8" s="39"/>
      <c r="D8" s="135" t="s">
        <v>86</v>
      </c>
      <c r="E8" s="39"/>
      <c r="F8" s="39"/>
      <c r="G8" s="39"/>
      <c r="H8" s="39"/>
      <c r="I8" s="137"/>
      <c r="J8" s="39"/>
      <c r="K8" s="39"/>
      <c r="L8" s="138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="2" customFormat="1" ht="16.5" customHeight="1">
      <c r="A9" s="39"/>
      <c r="B9" s="45"/>
      <c r="C9" s="39"/>
      <c r="D9" s="39"/>
      <c r="E9" s="139" t="s">
        <v>584</v>
      </c>
      <c r="F9" s="39"/>
      <c r="G9" s="39"/>
      <c r="H9" s="39"/>
      <c r="I9" s="137"/>
      <c r="J9" s="39"/>
      <c r="K9" s="39"/>
      <c r="L9" s="138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="2" customFormat="1">
      <c r="A10" s="39"/>
      <c r="B10" s="45"/>
      <c r="C10" s="39"/>
      <c r="D10" s="39"/>
      <c r="E10" s="39"/>
      <c r="F10" s="39"/>
      <c r="G10" s="39"/>
      <c r="H10" s="39"/>
      <c r="I10" s="137"/>
      <c r="J10" s="39"/>
      <c r="K10" s="39"/>
      <c r="L10" s="138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="2" customFormat="1" ht="12" customHeight="1">
      <c r="A11" s="39"/>
      <c r="B11" s="45"/>
      <c r="C11" s="39"/>
      <c r="D11" s="135" t="s">
        <v>18</v>
      </c>
      <c r="E11" s="39"/>
      <c r="F11" s="140" t="s">
        <v>19</v>
      </c>
      <c r="G11" s="39"/>
      <c r="H11" s="39"/>
      <c r="I11" s="141" t="s">
        <v>20</v>
      </c>
      <c r="J11" s="140" t="s">
        <v>19</v>
      </c>
      <c r="K11" s="39"/>
      <c r="L11" s="138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="2" customFormat="1" ht="12" customHeight="1">
      <c r="A12" s="39"/>
      <c r="B12" s="45"/>
      <c r="C12" s="39"/>
      <c r="D12" s="135" t="s">
        <v>21</v>
      </c>
      <c r="E12" s="39"/>
      <c r="F12" s="140" t="s">
        <v>22</v>
      </c>
      <c r="G12" s="39"/>
      <c r="H12" s="39"/>
      <c r="I12" s="141" t="s">
        <v>23</v>
      </c>
      <c r="J12" s="142" t="str">
        <f>'Rekapitulace stavby'!AN8</f>
        <v>25. 5. 2018</v>
      </c>
      <c r="K12" s="39"/>
      <c r="L12" s="138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7"/>
      <c r="J13" s="39"/>
      <c r="K13" s="39"/>
      <c r="L13" s="138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="2" customFormat="1" ht="12" customHeight="1">
      <c r="A14" s="39"/>
      <c r="B14" s="45"/>
      <c r="C14" s="39"/>
      <c r="D14" s="135" t="s">
        <v>25</v>
      </c>
      <c r="E14" s="39"/>
      <c r="F14" s="39"/>
      <c r="G14" s="39"/>
      <c r="H14" s="39"/>
      <c r="I14" s="141" t="s">
        <v>26</v>
      </c>
      <c r="J14" s="140" t="s">
        <v>19</v>
      </c>
      <c r="K14" s="39"/>
      <c r="L14" s="138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="2" customFormat="1" ht="18" customHeight="1">
      <c r="A15" s="39"/>
      <c r="B15" s="45"/>
      <c r="C15" s="39"/>
      <c r="D15" s="39"/>
      <c r="E15" s="140" t="s">
        <v>22</v>
      </c>
      <c r="F15" s="39"/>
      <c r="G15" s="39"/>
      <c r="H15" s="39"/>
      <c r="I15" s="141" t="s">
        <v>27</v>
      </c>
      <c r="J15" s="140" t="s">
        <v>19</v>
      </c>
      <c r="K15" s="39"/>
      <c r="L15" s="138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="2" customFormat="1" ht="6.96" customHeight="1">
      <c r="A16" s="39"/>
      <c r="B16" s="45"/>
      <c r="C16" s="39"/>
      <c r="D16" s="39"/>
      <c r="E16" s="39"/>
      <c r="F16" s="39"/>
      <c r="G16" s="39"/>
      <c r="H16" s="39"/>
      <c r="I16" s="137"/>
      <c r="J16" s="39"/>
      <c r="K16" s="39"/>
      <c r="L16" s="138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="2" customFormat="1" ht="12" customHeight="1">
      <c r="A17" s="39"/>
      <c r="B17" s="45"/>
      <c r="C17" s="39"/>
      <c r="D17" s="135" t="s">
        <v>28</v>
      </c>
      <c r="E17" s="39"/>
      <c r="F17" s="39"/>
      <c r="G17" s="39"/>
      <c r="H17" s="39"/>
      <c r="I17" s="141" t="s">
        <v>26</v>
      </c>
      <c r="J17" s="34" t="str">
        <f>'Rekapitulace stavby'!AN13</f>
        <v>Vyplň údaj</v>
      </c>
      <c r="K17" s="39"/>
      <c r="L17" s="138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0"/>
      <c r="G18" s="140"/>
      <c r="H18" s="140"/>
      <c r="I18" s="141" t="s">
        <v>27</v>
      </c>
      <c r="J18" s="34" t="str">
        <f>'Rekapitulace stavby'!AN14</f>
        <v>Vyplň údaj</v>
      </c>
      <c r="K18" s="39"/>
      <c r="L18" s="138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="2" customFormat="1" ht="6.96" customHeight="1">
      <c r="A19" s="39"/>
      <c r="B19" s="45"/>
      <c r="C19" s="39"/>
      <c r="D19" s="39"/>
      <c r="E19" s="39"/>
      <c r="F19" s="39"/>
      <c r="G19" s="39"/>
      <c r="H19" s="39"/>
      <c r="I19" s="137"/>
      <c r="J19" s="39"/>
      <c r="K19" s="39"/>
      <c r="L19" s="138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="2" customFormat="1" ht="12" customHeight="1">
      <c r="A20" s="39"/>
      <c r="B20" s="45"/>
      <c r="C20" s="39"/>
      <c r="D20" s="135" t="s">
        <v>30</v>
      </c>
      <c r="E20" s="39"/>
      <c r="F20" s="39"/>
      <c r="G20" s="39"/>
      <c r="H20" s="39"/>
      <c r="I20" s="141" t="s">
        <v>26</v>
      </c>
      <c r="J20" s="140" t="s">
        <v>19</v>
      </c>
      <c r="K20" s="39"/>
      <c r="L20" s="138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="2" customFormat="1" ht="18" customHeight="1">
      <c r="A21" s="39"/>
      <c r="B21" s="45"/>
      <c r="C21" s="39"/>
      <c r="D21" s="39"/>
      <c r="E21" s="140" t="s">
        <v>22</v>
      </c>
      <c r="F21" s="39"/>
      <c r="G21" s="39"/>
      <c r="H21" s="39"/>
      <c r="I21" s="141" t="s">
        <v>27</v>
      </c>
      <c r="J21" s="140" t="s">
        <v>19</v>
      </c>
      <c r="K21" s="39"/>
      <c r="L21" s="138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="2" customFormat="1" ht="6.96" customHeight="1">
      <c r="A22" s="39"/>
      <c r="B22" s="45"/>
      <c r="C22" s="39"/>
      <c r="D22" s="39"/>
      <c r="E22" s="39"/>
      <c r="F22" s="39"/>
      <c r="G22" s="39"/>
      <c r="H22" s="39"/>
      <c r="I22" s="137"/>
      <c r="J22" s="39"/>
      <c r="K22" s="39"/>
      <c r="L22" s="138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="2" customFormat="1" ht="12" customHeight="1">
      <c r="A23" s="39"/>
      <c r="B23" s="45"/>
      <c r="C23" s="39"/>
      <c r="D23" s="135" t="s">
        <v>32</v>
      </c>
      <c r="E23" s="39"/>
      <c r="F23" s="39"/>
      <c r="G23" s="39"/>
      <c r="H23" s="39"/>
      <c r="I23" s="141" t="s">
        <v>26</v>
      </c>
      <c r="J23" s="140" t="str">
        <f>IF('Rekapitulace stavby'!AN19="","",'Rekapitulace stavby'!AN19)</f>
        <v/>
      </c>
      <c r="K23" s="39"/>
      <c r="L23" s="138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="2" customFormat="1" ht="18" customHeight="1">
      <c r="A24" s="39"/>
      <c r="B24" s="45"/>
      <c r="C24" s="39"/>
      <c r="D24" s="39"/>
      <c r="E24" s="140" t="str">
        <f>IF('Rekapitulace stavby'!E20="","",'Rekapitulace stavby'!E20)</f>
        <v xml:space="preserve"> </v>
      </c>
      <c r="F24" s="39"/>
      <c r="G24" s="39"/>
      <c r="H24" s="39"/>
      <c r="I24" s="141" t="s">
        <v>27</v>
      </c>
      <c r="J24" s="140" t="str">
        <f>IF('Rekapitulace stavby'!AN20="","",'Rekapitulace stavby'!AN20)</f>
        <v/>
      </c>
      <c r="K24" s="39"/>
      <c r="L24" s="138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="2" customFormat="1" ht="6.96" customHeight="1">
      <c r="A25" s="39"/>
      <c r="B25" s="45"/>
      <c r="C25" s="39"/>
      <c r="D25" s="39"/>
      <c r="E25" s="39"/>
      <c r="F25" s="39"/>
      <c r="G25" s="39"/>
      <c r="H25" s="39"/>
      <c r="I25" s="137"/>
      <c r="J25" s="39"/>
      <c r="K25" s="39"/>
      <c r="L25" s="138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="2" customFormat="1" ht="12" customHeight="1">
      <c r="A26" s="39"/>
      <c r="B26" s="45"/>
      <c r="C26" s="39"/>
      <c r="D26" s="135" t="s">
        <v>33</v>
      </c>
      <c r="E26" s="39"/>
      <c r="F26" s="39"/>
      <c r="G26" s="39"/>
      <c r="H26" s="39"/>
      <c r="I26" s="137"/>
      <c r="J26" s="39"/>
      <c r="K26" s="39"/>
      <c r="L26" s="138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="8" customFormat="1" ht="16.5" customHeight="1">
      <c r="A27" s="143"/>
      <c r="B27" s="144"/>
      <c r="C27" s="143"/>
      <c r="D27" s="143"/>
      <c r="E27" s="145" t="s">
        <v>19</v>
      </c>
      <c r="F27" s="145"/>
      <c r="G27" s="145"/>
      <c r="H27" s="145"/>
      <c r="I27" s="146"/>
      <c r="J27" s="143"/>
      <c r="K27" s="143"/>
      <c r="L27" s="147"/>
      <c r="S27" s="143"/>
      <c r="T27" s="143"/>
      <c r="U27" s="143"/>
      <c r="V27" s="143"/>
      <c r="W27" s="143"/>
      <c r="X27" s="143"/>
      <c r="Y27" s="143"/>
      <c r="Z27" s="143"/>
      <c r="AA27" s="143"/>
      <c r="AB27" s="143"/>
      <c r="AC27" s="143"/>
      <c r="AD27" s="143"/>
      <c r="AE27" s="143"/>
    </row>
    <row r="28" s="2" customFormat="1" ht="6.96" customHeight="1">
      <c r="A28" s="39"/>
      <c r="B28" s="45"/>
      <c r="C28" s="39"/>
      <c r="D28" s="39"/>
      <c r="E28" s="39"/>
      <c r="F28" s="39"/>
      <c r="G28" s="39"/>
      <c r="H28" s="39"/>
      <c r="I28" s="137"/>
      <c r="J28" s="39"/>
      <c r="K28" s="39"/>
      <c r="L28" s="138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="2" customFormat="1" ht="6.96" customHeight="1">
      <c r="A29" s="39"/>
      <c r="B29" s="45"/>
      <c r="C29" s="39"/>
      <c r="D29" s="148"/>
      <c r="E29" s="148"/>
      <c r="F29" s="148"/>
      <c r="G29" s="148"/>
      <c r="H29" s="148"/>
      <c r="I29" s="149"/>
      <c r="J29" s="148"/>
      <c r="K29" s="148"/>
      <c r="L29" s="138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="2" customFormat="1" ht="25.44" customHeight="1">
      <c r="A30" s="39"/>
      <c r="B30" s="45"/>
      <c r="C30" s="39"/>
      <c r="D30" s="150" t="s">
        <v>34</v>
      </c>
      <c r="E30" s="39"/>
      <c r="F30" s="39"/>
      <c r="G30" s="39"/>
      <c r="H30" s="39"/>
      <c r="I30" s="137"/>
      <c r="J30" s="151">
        <f>ROUND(J85, 2)</f>
        <v>0</v>
      </c>
      <c r="K30" s="39"/>
      <c r="L30" s="138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="2" customFormat="1" ht="6.96" customHeight="1">
      <c r="A31" s="39"/>
      <c r="B31" s="45"/>
      <c r="C31" s="39"/>
      <c r="D31" s="148"/>
      <c r="E31" s="148"/>
      <c r="F31" s="148"/>
      <c r="G31" s="148"/>
      <c r="H31" s="148"/>
      <c r="I31" s="149"/>
      <c r="J31" s="148"/>
      <c r="K31" s="148"/>
      <c r="L31" s="138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="2" customFormat="1" ht="14.4" customHeight="1">
      <c r="A32" s="39"/>
      <c r="B32" s="45"/>
      <c r="C32" s="39"/>
      <c r="D32" s="39"/>
      <c r="E32" s="39"/>
      <c r="F32" s="152" t="s">
        <v>36</v>
      </c>
      <c r="G32" s="39"/>
      <c r="H32" s="39"/>
      <c r="I32" s="153" t="s">
        <v>35</v>
      </c>
      <c r="J32" s="152" t="s">
        <v>37</v>
      </c>
      <c r="K32" s="39"/>
      <c r="L32" s="138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="2" customFormat="1" ht="14.4" customHeight="1">
      <c r="A33" s="39"/>
      <c r="B33" s="45"/>
      <c r="C33" s="39"/>
      <c r="D33" s="154" t="s">
        <v>38</v>
      </c>
      <c r="E33" s="135" t="s">
        <v>39</v>
      </c>
      <c r="F33" s="155">
        <f>ROUND((SUM(BE85:BE146)),  2)</f>
        <v>0</v>
      </c>
      <c r="G33" s="39"/>
      <c r="H33" s="39"/>
      <c r="I33" s="156">
        <v>0.20999999999999999</v>
      </c>
      <c r="J33" s="155">
        <f>ROUND(((SUM(BE85:BE146))*I33),  2)</f>
        <v>0</v>
      </c>
      <c r="K33" s="39"/>
      <c r="L33" s="138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="2" customFormat="1" ht="14.4" customHeight="1">
      <c r="A34" s="39"/>
      <c r="B34" s="45"/>
      <c r="C34" s="39"/>
      <c r="D34" s="39"/>
      <c r="E34" s="135" t="s">
        <v>40</v>
      </c>
      <c r="F34" s="155">
        <f>ROUND((SUM(BF85:BF146)),  2)</f>
        <v>0</v>
      </c>
      <c r="G34" s="39"/>
      <c r="H34" s="39"/>
      <c r="I34" s="156">
        <v>0.14999999999999999</v>
      </c>
      <c r="J34" s="155">
        <f>ROUND(((SUM(BF85:BF146))*I34),  2)</f>
        <v>0</v>
      </c>
      <c r="K34" s="39"/>
      <c r="L34" s="138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hidden="1" s="2" customFormat="1" ht="14.4" customHeight="1">
      <c r="A35" s="39"/>
      <c r="B35" s="45"/>
      <c r="C35" s="39"/>
      <c r="D35" s="39"/>
      <c r="E35" s="135" t="s">
        <v>41</v>
      </c>
      <c r="F35" s="155">
        <f>ROUND((SUM(BG85:BG146)),  2)</f>
        <v>0</v>
      </c>
      <c r="G35" s="39"/>
      <c r="H35" s="39"/>
      <c r="I35" s="156">
        <v>0.20999999999999999</v>
      </c>
      <c r="J35" s="155">
        <f>0</f>
        <v>0</v>
      </c>
      <c r="K35" s="39"/>
      <c r="L35" s="138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hidden="1" s="2" customFormat="1" ht="14.4" customHeight="1">
      <c r="A36" s="39"/>
      <c r="B36" s="45"/>
      <c r="C36" s="39"/>
      <c r="D36" s="39"/>
      <c r="E36" s="135" t="s">
        <v>42</v>
      </c>
      <c r="F36" s="155">
        <f>ROUND((SUM(BH85:BH146)),  2)</f>
        <v>0</v>
      </c>
      <c r="G36" s="39"/>
      <c r="H36" s="39"/>
      <c r="I36" s="156">
        <v>0.14999999999999999</v>
      </c>
      <c r="J36" s="155">
        <f>0</f>
        <v>0</v>
      </c>
      <c r="K36" s="39"/>
      <c r="L36" s="138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hidden="1" s="2" customFormat="1" ht="14.4" customHeight="1">
      <c r="A37" s="39"/>
      <c r="B37" s="45"/>
      <c r="C37" s="39"/>
      <c r="D37" s="39"/>
      <c r="E37" s="135" t="s">
        <v>43</v>
      </c>
      <c r="F37" s="155">
        <f>ROUND((SUM(BI85:BI146)),  2)</f>
        <v>0</v>
      </c>
      <c r="G37" s="39"/>
      <c r="H37" s="39"/>
      <c r="I37" s="156">
        <v>0</v>
      </c>
      <c r="J37" s="155">
        <f>0</f>
        <v>0</v>
      </c>
      <c r="K37" s="39"/>
      <c r="L37" s="138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="2" customFormat="1" ht="6.96" customHeight="1">
      <c r="A38" s="39"/>
      <c r="B38" s="45"/>
      <c r="C38" s="39"/>
      <c r="D38" s="39"/>
      <c r="E38" s="39"/>
      <c r="F38" s="39"/>
      <c r="G38" s="39"/>
      <c r="H38" s="39"/>
      <c r="I38" s="137"/>
      <c r="J38" s="39"/>
      <c r="K38" s="39"/>
      <c r="L38" s="138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="2" customFormat="1" ht="25.44" customHeight="1">
      <c r="A39" s="39"/>
      <c r="B39" s="45"/>
      <c r="C39" s="157"/>
      <c r="D39" s="158" t="s">
        <v>44</v>
      </c>
      <c r="E39" s="159"/>
      <c r="F39" s="159"/>
      <c r="G39" s="160" t="s">
        <v>45</v>
      </c>
      <c r="H39" s="161" t="s">
        <v>46</v>
      </c>
      <c r="I39" s="162"/>
      <c r="J39" s="163">
        <f>SUM(J30:J37)</f>
        <v>0</v>
      </c>
      <c r="K39" s="164"/>
      <c r="L39" s="138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="2" customFormat="1" ht="14.4" customHeight="1">
      <c r="A40" s="39"/>
      <c r="B40" s="165"/>
      <c r="C40" s="166"/>
      <c r="D40" s="166"/>
      <c r="E40" s="166"/>
      <c r="F40" s="166"/>
      <c r="G40" s="166"/>
      <c r="H40" s="166"/>
      <c r="I40" s="167"/>
      <c r="J40" s="166"/>
      <c r="K40" s="166"/>
      <c r="L40" s="138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="2" customFormat="1" ht="6.96" customHeight="1">
      <c r="A44" s="39"/>
      <c r="B44" s="168"/>
      <c r="C44" s="169"/>
      <c r="D44" s="169"/>
      <c r="E44" s="169"/>
      <c r="F44" s="169"/>
      <c r="G44" s="169"/>
      <c r="H44" s="169"/>
      <c r="I44" s="170"/>
      <c r="J44" s="169"/>
      <c r="K44" s="169"/>
      <c r="L44" s="138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="2" customFormat="1" ht="24.96" customHeight="1">
      <c r="A45" s="39"/>
      <c r="B45" s="40"/>
      <c r="C45" s="24" t="s">
        <v>88</v>
      </c>
      <c r="D45" s="41"/>
      <c r="E45" s="41"/>
      <c r="F45" s="41"/>
      <c r="G45" s="41"/>
      <c r="H45" s="41"/>
      <c r="I45" s="137"/>
      <c r="J45" s="41"/>
      <c r="K45" s="41"/>
      <c r="L45" s="138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="2" customFormat="1" ht="6.96" customHeight="1">
      <c r="A46" s="39"/>
      <c r="B46" s="40"/>
      <c r="C46" s="41"/>
      <c r="D46" s="41"/>
      <c r="E46" s="41"/>
      <c r="F46" s="41"/>
      <c r="G46" s="41"/>
      <c r="H46" s="41"/>
      <c r="I46" s="137"/>
      <c r="J46" s="41"/>
      <c r="K46" s="41"/>
      <c r="L46" s="138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7"/>
      <c r="J47" s="41"/>
      <c r="K47" s="41"/>
      <c r="L47" s="138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="2" customFormat="1" ht="16.5" customHeight="1">
      <c r="A48" s="39"/>
      <c r="B48" s="40"/>
      <c r="C48" s="41"/>
      <c r="D48" s="41"/>
      <c r="E48" s="171" t="str">
        <f>E7</f>
        <v>Parašutistů, Praha 6</v>
      </c>
      <c r="F48" s="33"/>
      <c r="G48" s="33"/>
      <c r="H48" s="33"/>
      <c r="I48" s="137"/>
      <c r="J48" s="41"/>
      <c r="K48" s="41"/>
      <c r="L48" s="138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="2" customFormat="1" ht="12" customHeight="1">
      <c r="A49" s="39"/>
      <c r="B49" s="40"/>
      <c r="C49" s="33" t="s">
        <v>86</v>
      </c>
      <c r="D49" s="41"/>
      <c r="E49" s="41"/>
      <c r="F49" s="41"/>
      <c r="G49" s="41"/>
      <c r="H49" s="41"/>
      <c r="I49" s="137"/>
      <c r="J49" s="41"/>
      <c r="K49" s="41"/>
      <c r="L49" s="138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="2" customFormat="1" ht="16.5" customHeight="1">
      <c r="A50" s="39"/>
      <c r="B50" s="40"/>
      <c r="C50" s="41"/>
      <c r="D50" s="41"/>
      <c r="E50" s="70" t="str">
        <f>E9</f>
        <v>02 - Sanace zemní pláně</v>
      </c>
      <c r="F50" s="41"/>
      <c r="G50" s="41"/>
      <c r="H50" s="41"/>
      <c r="I50" s="137"/>
      <c r="J50" s="41"/>
      <c r="K50" s="41"/>
      <c r="L50" s="138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="2" customFormat="1" ht="6.96" customHeight="1">
      <c r="A51" s="39"/>
      <c r="B51" s="40"/>
      <c r="C51" s="41"/>
      <c r="D51" s="41"/>
      <c r="E51" s="41"/>
      <c r="F51" s="41"/>
      <c r="G51" s="41"/>
      <c r="H51" s="41"/>
      <c r="I51" s="137"/>
      <c r="J51" s="41"/>
      <c r="K51" s="41"/>
      <c r="L51" s="138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41" t="s">
        <v>23</v>
      </c>
      <c r="J52" s="73" t="str">
        <f>IF(J12="","",J12)</f>
        <v>25. 5. 2018</v>
      </c>
      <c r="K52" s="41"/>
      <c r="L52" s="138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="2" customFormat="1" ht="6.96" customHeight="1">
      <c r="A53" s="39"/>
      <c r="B53" s="40"/>
      <c r="C53" s="41"/>
      <c r="D53" s="41"/>
      <c r="E53" s="41"/>
      <c r="F53" s="41"/>
      <c r="G53" s="41"/>
      <c r="H53" s="41"/>
      <c r="I53" s="137"/>
      <c r="J53" s="41"/>
      <c r="K53" s="41"/>
      <c r="L53" s="138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 xml:space="preserve"> </v>
      </c>
      <c r="G54" s="41"/>
      <c r="H54" s="41"/>
      <c r="I54" s="141" t="s">
        <v>30</v>
      </c>
      <c r="J54" s="37" t="str">
        <f>E21</f>
        <v xml:space="preserve"> </v>
      </c>
      <c r="K54" s="41"/>
      <c r="L54" s="138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="2" customFormat="1" ht="15.15" customHeight="1">
      <c r="A55" s="39"/>
      <c r="B55" s="40"/>
      <c r="C55" s="33" t="s">
        <v>28</v>
      </c>
      <c r="D55" s="41"/>
      <c r="E55" s="41"/>
      <c r="F55" s="28" t="str">
        <f>IF(E18="","",E18)</f>
        <v>Vyplň údaj</v>
      </c>
      <c r="G55" s="41"/>
      <c r="H55" s="41"/>
      <c r="I55" s="141" t="s">
        <v>32</v>
      </c>
      <c r="J55" s="37" t="str">
        <f>E24</f>
        <v xml:space="preserve"> </v>
      </c>
      <c r="K55" s="41"/>
      <c r="L55" s="138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="2" customFormat="1" ht="10.32" customHeight="1">
      <c r="A56" s="39"/>
      <c r="B56" s="40"/>
      <c r="C56" s="41"/>
      <c r="D56" s="41"/>
      <c r="E56" s="41"/>
      <c r="F56" s="41"/>
      <c r="G56" s="41"/>
      <c r="H56" s="41"/>
      <c r="I56" s="137"/>
      <c r="J56" s="41"/>
      <c r="K56" s="41"/>
      <c r="L56" s="138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="2" customFormat="1" ht="29.28" customHeight="1">
      <c r="A57" s="39"/>
      <c r="B57" s="40"/>
      <c r="C57" s="172" t="s">
        <v>89</v>
      </c>
      <c r="D57" s="173"/>
      <c r="E57" s="173"/>
      <c r="F57" s="173"/>
      <c r="G57" s="173"/>
      <c r="H57" s="173"/>
      <c r="I57" s="174"/>
      <c r="J57" s="175" t="s">
        <v>90</v>
      </c>
      <c r="K57" s="173"/>
      <c r="L57" s="138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="2" customFormat="1" ht="10.32" customHeight="1">
      <c r="A58" s="39"/>
      <c r="B58" s="40"/>
      <c r="C58" s="41"/>
      <c r="D58" s="41"/>
      <c r="E58" s="41"/>
      <c r="F58" s="41"/>
      <c r="G58" s="41"/>
      <c r="H58" s="41"/>
      <c r="I58" s="137"/>
      <c r="J58" s="41"/>
      <c r="K58" s="41"/>
      <c r="L58" s="138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="2" customFormat="1" ht="22.8" customHeight="1">
      <c r="A59" s="39"/>
      <c r="B59" s="40"/>
      <c r="C59" s="176" t="s">
        <v>66</v>
      </c>
      <c r="D59" s="41"/>
      <c r="E59" s="41"/>
      <c r="F59" s="41"/>
      <c r="G59" s="41"/>
      <c r="H59" s="41"/>
      <c r="I59" s="137"/>
      <c r="J59" s="103">
        <f>J85</f>
        <v>0</v>
      </c>
      <c r="K59" s="41"/>
      <c r="L59" s="138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91</v>
      </c>
    </row>
    <row r="60" s="9" customFormat="1" ht="24.96" customHeight="1">
      <c r="A60" s="9"/>
      <c r="B60" s="177"/>
      <c r="C60" s="178"/>
      <c r="D60" s="179" t="s">
        <v>171</v>
      </c>
      <c r="E60" s="180"/>
      <c r="F60" s="180"/>
      <c r="G60" s="180"/>
      <c r="H60" s="180"/>
      <c r="I60" s="181"/>
      <c r="J60" s="182">
        <f>J86</f>
        <v>0</v>
      </c>
      <c r="K60" s="178"/>
      <c r="L60" s="183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84"/>
      <c r="C61" s="185"/>
      <c r="D61" s="186" t="s">
        <v>172</v>
      </c>
      <c r="E61" s="187"/>
      <c r="F61" s="187"/>
      <c r="G61" s="187"/>
      <c r="H61" s="187"/>
      <c r="I61" s="188"/>
      <c r="J61" s="189">
        <f>J87</f>
        <v>0</v>
      </c>
      <c r="K61" s="185"/>
      <c r="L61" s="19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84"/>
      <c r="C62" s="185"/>
      <c r="D62" s="186" t="s">
        <v>173</v>
      </c>
      <c r="E62" s="187"/>
      <c r="F62" s="187"/>
      <c r="G62" s="187"/>
      <c r="H62" s="187"/>
      <c r="I62" s="188"/>
      <c r="J62" s="189">
        <f>J104</f>
        <v>0</v>
      </c>
      <c r="K62" s="185"/>
      <c r="L62" s="19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84"/>
      <c r="C63" s="185"/>
      <c r="D63" s="186" t="s">
        <v>175</v>
      </c>
      <c r="E63" s="187"/>
      <c r="F63" s="187"/>
      <c r="G63" s="187"/>
      <c r="H63" s="187"/>
      <c r="I63" s="188"/>
      <c r="J63" s="189">
        <f>J113</f>
        <v>0</v>
      </c>
      <c r="K63" s="185"/>
      <c r="L63" s="19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84"/>
      <c r="C64" s="185"/>
      <c r="D64" s="186" t="s">
        <v>176</v>
      </c>
      <c r="E64" s="187"/>
      <c r="F64" s="187"/>
      <c r="G64" s="187"/>
      <c r="H64" s="187"/>
      <c r="I64" s="188"/>
      <c r="J64" s="189">
        <f>J128</f>
        <v>0</v>
      </c>
      <c r="K64" s="185"/>
      <c r="L64" s="19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84"/>
      <c r="C65" s="185"/>
      <c r="D65" s="186" t="s">
        <v>177</v>
      </c>
      <c r="E65" s="187"/>
      <c r="F65" s="187"/>
      <c r="G65" s="187"/>
      <c r="H65" s="187"/>
      <c r="I65" s="188"/>
      <c r="J65" s="189">
        <f>J145</f>
        <v>0</v>
      </c>
      <c r="K65" s="185"/>
      <c r="L65" s="19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2" customFormat="1" ht="21.84" customHeight="1">
      <c r="A66" s="39"/>
      <c r="B66" s="40"/>
      <c r="C66" s="41"/>
      <c r="D66" s="41"/>
      <c r="E66" s="41"/>
      <c r="F66" s="41"/>
      <c r="G66" s="41"/>
      <c r="H66" s="41"/>
      <c r="I66" s="137"/>
      <c r="J66" s="41"/>
      <c r="K66" s="41"/>
      <c r="L66" s="138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="2" customFormat="1" ht="6.96" customHeight="1">
      <c r="A67" s="39"/>
      <c r="B67" s="60"/>
      <c r="C67" s="61"/>
      <c r="D67" s="61"/>
      <c r="E67" s="61"/>
      <c r="F67" s="61"/>
      <c r="G67" s="61"/>
      <c r="H67" s="61"/>
      <c r="I67" s="167"/>
      <c r="J67" s="61"/>
      <c r="K67" s="61"/>
      <c r="L67" s="138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="2" customFormat="1" ht="6.96" customHeight="1">
      <c r="A71" s="39"/>
      <c r="B71" s="62"/>
      <c r="C71" s="63"/>
      <c r="D71" s="63"/>
      <c r="E71" s="63"/>
      <c r="F71" s="63"/>
      <c r="G71" s="63"/>
      <c r="H71" s="63"/>
      <c r="I71" s="170"/>
      <c r="J71" s="63"/>
      <c r="K71" s="63"/>
      <c r="L71" s="138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="2" customFormat="1" ht="24.96" customHeight="1">
      <c r="A72" s="39"/>
      <c r="B72" s="40"/>
      <c r="C72" s="24" t="s">
        <v>97</v>
      </c>
      <c r="D72" s="41"/>
      <c r="E72" s="41"/>
      <c r="F72" s="41"/>
      <c r="G72" s="41"/>
      <c r="H72" s="41"/>
      <c r="I72" s="137"/>
      <c r="J72" s="41"/>
      <c r="K72" s="41"/>
      <c r="L72" s="138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="2" customFormat="1" ht="6.96" customHeight="1">
      <c r="A73" s="39"/>
      <c r="B73" s="40"/>
      <c r="C73" s="41"/>
      <c r="D73" s="41"/>
      <c r="E73" s="41"/>
      <c r="F73" s="41"/>
      <c r="G73" s="41"/>
      <c r="H73" s="41"/>
      <c r="I73" s="137"/>
      <c r="J73" s="41"/>
      <c r="K73" s="41"/>
      <c r="L73" s="138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="2" customFormat="1" ht="12" customHeight="1">
      <c r="A74" s="39"/>
      <c r="B74" s="40"/>
      <c r="C74" s="33" t="s">
        <v>16</v>
      </c>
      <c r="D74" s="41"/>
      <c r="E74" s="41"/>
      <c r="F74" s="41"/>
      <c r="G74" s="41"/>
      <c r="H74" s="41"/>
      <c r="I74" s="137"/>
      <c r="J74" s="41"/>
      <c r="K74" s="41"/>
      <c r="L74" s="138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="2" customFormat="1" ht="16.5" customHeight="1">
      <c r="A75" s="39"/>
      <c r="B75" s="40"/>
      <c r="C75" s="41"/>
      <c r="D75" s="41"/>
      <c r="E75" s="171" t="str">
        <f>E7</f>
        <v>Parašutistů, Praha 6</v>
      </c>
      <c r="F75" s="33"/>
      <c r="G75" s="33"/>
      <c r="H75" s="33"/>
      <c r="I75" s="137"/>
      <c r="J75" s="41"/>
      <c r="K75" s="41"/>
      <c r="L75" s="138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="2" customFormat="1" ht="12" customHeight="1">
      <c r="A76" s="39"/>
      <c r="B76" s="40"/>
      <c r="C76" s="33" t="s">
        <v>86</v>
      </c>
      <c r="D76" s="41"/>
      <c r="E76" s="41"/>
      <c r="F76" s="41"/>
      <c r="G76" s="41"/>
      <c r="H76" s="41"/>
      <c r="I76" s="137"/>
      <c r="J76" s="41"/>
      <c r="K76" s="41"/>
      <c r="L76" s="138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="2" customFormat="1" ht="16.5" customHeight="1">
      <c r="A77" s="39"/>
      <c r="B77" s="40"/>
      <c r="C77" s="41"/>
      <c r="D77" s="41"/>
      <c r="E77" s="70" t="str">
        <f>E9</f>
        <v>02 - Sanace zemní pláně</v>
      </c>
      <c r="F77" s="41"/>
      <c r="G77" s="41"/>
      <c r="H77" s="41"/>
      <c r="I77" s="137"/>
      <c r="J77" s="41"/>
      <c r="K77" s="41"/>
      <c r="L77" s="138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="2" customFormat="1" ht="6.96" customHeight="1">
      <c r="A78" s="39"/>
      <c r="B78" s="40"/>
      <c r="C78" s="41"/>
      <c r="D78" s="41"/>
      <c r="E78" s="41"/>
      <c r="F78" s="41"/>
      <c r="G78" s="41"/>
      <c r="H78" s="41"/>
      <c r="I78" s="137"/>
      <c r="J78" s="41"/>
      <c r="K78" s="41"/>
      <c r="L78" s="138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="2" customFormat="1" ht="12" customHeight="1">
      <c r="A79" s="39"/>
      <c r="B79" s="40"/>
      <c r="C79" s="33" t="s">
        <v>21</v>
      </c>
      <c r="D79" s="41"/>
      <c r="E79" s="41"/>
      <c r="F79" s="28" t="str">
        <f>F12</f>
        <v xml:space="preserve"> </v>
      </c>
      <c r="G79" s="41"/>
      <c r="H79" s="41"/>
      <c r="I79" s="141" t="s">
        <v>23</v>
      </c>
      <c r="J79" s="73" t="str">
        <f>IF(J12="","",J12)</f>
        <v>25. 5. 2018</v>
      </c>
      <c r="K79" s="41"/>
      <c r="L79" s="138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="2" customFormat="1" ht="6.96" customHeight="1">
      <c r="A80" s="39"/>
      <c r="B80" s="40"/>
      <c r="C80" s="41"/>
      <c r="D80" s="41"/>
      <c r="E80" s="41"/>
      <c r="F80" s="41"/>
      <c r="G80" s="41"/>
      <c r="H80" s="41"/>
      <c r="I80" s="137"/>
      <c r="J80" s="41"/>
      <c r="K80" s="41"/>
      <c r="L80" s="138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="2" customFormat="1" ht="15.15" customHeight="1">
      <c r="A81" s="39"/>
      <c r="B81" s="40"/>
      <c r="C81" s="33" t="s">
        <v>25</v>
      </c>
      <c r="D81" s="41"/>
      <c r="E81" s="41"/>
      <c r="F81" s="28" t="str">
        <f>E15</f>
        <v xml:space="preserve"> </v>
      </c>
      <c r="G81" s="41"/>
      <c r="H81" s="41"/>
      <c r="I81" s="141" t="s">
        <v>30</v>
      </c>
      <c r="J81" s="37" t="str">
        <f>E21</f>
        <v xml:space="preserve"> </v>
      </c>
      <c r="K81" s="41"/>
      <c r="L81" s="138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="2" customFormat="1" ht="15.15" customHeight="1">
      <c r="A82" s="39"/>
      <c r="B82" s="40"/>
      <c r="C82" s="33" t="s">
        <v>28</v>
      </c>
      <c r="D82" s="41"/>
      <c r="E82" s="41"/>
      <c r="F82" s="28" t="str">
        <f>IF(E18="","",E18)</f>
        <v>Vyplň údaj</v>
      </c>
      <c r="G82" s="41"/>
      <c r="H82" s="41"/>
      <c r="I82" s="141" t="s">
        <v>32</v>
      </c>
      <c r="J82" s="37" t="str">
        <f>E24</f>
        <v xml:space="preserve"> </v>
      </c>
      <c r="K82" s="41"/>
      <c r="L82" s="138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="2" customFormat="1" ht="10.32" customHeight="1">
      <c r="A83" s="39"/>
      <c r="B83" s="40"/>
      <c r="C83" s="41"/>
      <c r="D83" s="41"/>
      <c r="E83" s="41"/>
      <c r="F83" s="41"/>
      <c r="G83" s="41"/>
      <c r="H83" s="41"/>
      <c r="I83" s="137"/>
      <c r="J83" s="41"/>
      <c r="K83" s="41"/>
      <c r="L83" s="138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="11" customFormat="1" ht="29.28" customHeight="1">
      <c r="A84" s="191"/>
      <c r="B84" s="192"/>
      <c r="C84" s="193" t="s">
        <v>98</v>
      </c>
      <c r="D84" s="194" t="s">
        <v>53</v>
      </c>
      <c r="E84" s="194" t="s">
        <v>49</v>
      </c>
      <c r="F84" s="194" t="s">
        <v>50</v>
      </c>
      <c r="G84" s="194" t="s">
        <v>99</v>
      </c>
      <c r="H84" s="194" t="s">
        <v>100</v>
      </c>
      <c r="I84" s="195" t="s">
        <v>101</v>
      </c>
      <c r="J84" s="194" t="s">
        <v>90</v>
      </c>
      <c r="K84" s="196" t="s">
        <v>102</v>
      </c>
      <c r="L84" s="197"/>
      <c r="M84" s="93" t="s">
        <v>19</v>
      </c>
      <c r="N84" s="94" t="s">
        <v>38</v>
      </c>
      <c r="O84" s="94" t="s">
        <v>103</v>
      </c>
      <c r="P84" s="94" t="s">
        <v>104</v>
      </c>
      <c r="Q84" s="94" t="s">
        <v>105</v>
      </c>
      <c r="R84" s="94" t="s">
        <v>106</v>
      </c>
      <c r="S84" s="94" t="s">
        <v>107</v>
      </c>
      <c r="T84" s="95" t="s">
        <v>108</v>
      </c>
      <c r="U84" s="191"/>
      <c r="V84" s="191"/>
      <c r="W84" s="191"/>
      <c r="X84" s="191"/>
      <c r="Y84" s="191"/>
      <c r="Z84" s="191"/>
      <c r="AA84" s="191"/>
      <c r="AB84" s="191"/>
      <c r="AC84" s="191"/>
      <c r="AD84" s="191"/>
      <c r="AE84" s="191"/>
    </row>
    <row r="85" s="2" customFormat="1" ht="22.8" customHeight="1">
      <c r="A85" s="39"/>
      <c r="B85" s="40"/>
      <c r="C85" s="100" t="s">
        <v>109</v>
      </c>
      <c r="D85" s="41"/>
      <c r="E85" s="41"/>
      <c r="F85" s="41"/>
      <c r="G85" s="41"/>
      <c r="H85" s="41"/>
      <c r="I85" s="137"/>
      <c r="J85" s="198">
        <f>BK85</f>
        <v>0</v>
      </c>
      <c r="K85" s="41"/>
      <c r="L85" s="45"/>
      <c r="M85" s="96"/>
      <c r="N85" s="199"/>
      <c r="O85" s="97"/>
      <c r="P85" s="200">
        <f>P86</f>
        <v>0</v>
      </c>
      <c r="Q85" s="97"/>
      <c r="R85" s="200">
        <f>R86</f>
        <v>1.98604</v>
      </c>
      <c r="S85" s="97"/>
      <c r="T85" s="201">
        <f>T86</f>
        <v>0</v>
      </c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T85" s="18" t="s">
        <v>67</v>
      </c>
      <c r="AU85" s="18" t="s">
        <v>91</v>
      </c>
      <c r="BK85" s="202">
        <f>BK86</f>
        <v>0</v>
      </c>
    </row>
    <row r="86" s="12" customFormat="1" ht="25.92" customHeight="1">
      <c r="A86" s="12"/>
      <c r="B86" s="203"/>
      <c r="C86" s="204"/>
      <c r="D86" s="205" t="s">
        <v>67</v>
      </c>
      <c r="E86" s="206" t="s">
        <v>178</v>
      </c>
      <c r="F86" s="206" t="s">
        <v>179</v>
      </c>
      <c r="G86" s="204"/>
      <c r="H86" s="204"/>
      <c r="I86" s="207"/>
      <c r="J86" s="208">
        <f>BK86</f>
        <v>0</v>
      </c>
      <c r="K86" s="204"/>
      <c r="L86" s="209"/>
      <c r="M86" s="210"/>
      <c r="N86" s="211"/>
      <c r="O86" s="211"/>
      <c r="P86" s="212">
        <f>P87+P104+P113+P128+P145</f>
        <v>0</v>
      </c>
      <c r="Q86" s="211"/>
      <c r="R86" s="212">
        <f>R87+R104+R113+R128+R145</f>
        <v>1.98604</v>
      </c>
      <c r="S86" s="211"/>
      <c r="T86" s="213">
        <f>T87+T104+T113+T128+T145</f>
        <v>0</v>
      </c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R86" s="214" t="s">
        <v>76</v>
      </c>
      <c r="AT86" s="215" t="s">
        <v>67</v>
      </c>
      <c r="AU86" s="215" t="s">
        <v>68</v>
      </c>
      <c r="AY86" s="214" t="s">
        <v>112</v>
      </c>
      <c r="BK86" s="216">
        <f>BK87+BK104+BK113+BK128+BK145</f>
        <v>0</v>
      </c>
    </row>
    <row r="87" s="12" customFormat="1" ht="22.8" customHeight="1">
      <c r="A87" s="12"/>
      <c r="B87" s="203"/>
      <c r="C87" s="204"/>
      <c r="D87" s="205" t="s">
        <v>67</v>
      </c>
      <c r="E87" s="217" t="s">
        <v>76</v>
      </c>
      <c r="F87" s="217" t="s">
        <v>180</v>
      </c>
      <c r="G87" s="204"/>
      <c r="H87" s="204"/>
      <c r="I87" s="207"/>
      <c r="J87" s="218">
        <f>BK87</f>
        <v>0</v>
      </c>
      <c r="K87" s="204"/>
      <c r="L87" s="209"/>
      <c r="M87" s="210"/>
      <c r="N87" s="211"/>
      <c r="O87" s="211"/>
      <c r="P87" s="212">
        <f>SUM(P88:P103)</f>
        <v>0</v>
      </c>
      <c r="Q87" s="211"/>
      <c r="R87" s="212">
        <f>SUM(R88:R103)</f>
        <v>0</v>
      </c>
      <c r="S87" s="211"/>
      <c r="T87" s="213">
        <f>SUM(T88:T103)</f>
        <v>0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214" t="s">
        <v>76</v>
      </c>
      <c r="AT87" s="215" t="s">
        <v>67</v>
      </c>
      <c r="AU87" s="215" t="s">
        <v>76</v>
      </c>
      <c r="AY87" s="214" t="s">
        <v>112</v>
      </c>
      <c r="BK87" s="216">
        <f>SUM(BK88:BK103)</f>
        <v>0</v>
      </c>
    </row>
    <row r="88" s="2" customFormat="1" ht="48" customHeight="1">
      <c r="A88" s="39"/>
      <c r="B88" s="40"/>
      <c r="C88" s="219" t="s">
        <v>76</v>
      </c>
      <c r="D88" s="219" t="s">
        <v>115</v>
      </c>
      <c r="E88" s="220" t="s">
        <v>585</v>
      </c>
      <c r="F88" s="221" t="s">
        <v>586</v>
      </c>
      <c r="G88" s="222" t="s">
        <v>218</v>
      </c>
      <c r="H88" s="223">
        <v>726.60000000000002</v>
      </c>
      <c r="I88" s="224"/>
      <c r="J88" s="225">
        <f>ROUND(I88*H88,2)</f>
        <v>0</v>
      </c>
      <c r="K88" s="221" t="s">
        <v>119</v>
      </c>
      <c r="L88" s="45"/>
      <c r="M88" s="226" t="s">
        <v>19</v>
      </c>
      <c r="N88" s="227" t="s">
        <v>39</v>
      </c>
      <c r="O88" s="85"/>
      <c r="P88" s="228">
        <f>O88*H88</f>
        <v>0</v>
      </c>
      <c r="Q88" s="228">
        <v>0</v>
      </c>
      <c r="R88" s="228">
        <f>Q88*H88</f>
        <v>0</v>
      </c>
      <c r="S88" s="228">
        <v>0</v>
      </c>
      <c r="T88" s="229">
        <f>S88*H88</f>
        <v>0</v>
      </c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R88" s="230" t="s">
        <v>135</v>
      </c>
      <c r="AT88" s="230" t="s">
        <v>115</v>
      </c>
      <c r="AU88" s="230" t="s">
        <v>78</v>
      </c>
      <c r="AY88" s="18" t="s">
        <v>112</v>
      </c>
      <c r="BE88" s="231">
        <f>IF(N88="základní",J88,0)</f>
        <v>0</v>
      </c>
      <c r="BF88" s="231">
        <f>IF(N88="snížená",J88,0)</f>
        <v>0</v>
      </c>
      <c r="BG88" s="231">
        <f>IF(N88="zákl. přenesená",J88,0)</f>
        <v>0</v>
      </c>
      <c r="BH88" s="231">
        <f>IF(N88="sníž. přenesená",J88,0)</f>
        <v>0</v>
      </c>
      <c r="BI88" s="231">
        <f>IF(N88="nulová",J88,0)</f>
        <v>0</v>
      </c>
      <c r="BJ88" s="18" t="s">
        <v>76</v>
      </c>
      <c r="BK88" s="231">
        <f>ROUND(I88*H88,2)</f>
        <v>0</v>
      </c>
      <c r="BL88" s="18" t="s">
        <v>135</v>
      </c>
      <c r="BM88" s="230" t="s">
        <v>587</v>
      </c>
    </row>
    <row r="89" s="13" customFormat="1">
      <c r="A89" s="13"/>
      <c r="B89" s="232"/>
      <c r="C89" s="233"/>
      <c r="D89" s="234" t="s">
        <v>122</v>
      </c>
      <c r="E89" s="235" t="s">
        <v>19</v>
      </c>
      <c r="F89" s="236" t="s">
        <v>588</v>
      </c>
      <c r="G89" s="233"/>
      <c r="H89" s="237">
        <v>168.90000000000001</v>
      </c>
      <c r="I89" s="238"/>
      <c r="J89" s="233"/>
      <c r="K89" s="233"/>
      <c r="L89" s="239"/>
      <c r="M89" s="240"/>
      <c r="N89" s="241"/>
      <c r="O89" s="241"/>
      <c r="P89" s="241"/>
      <c r="Q89" s="241"/>
      <c r="R89" s="241"/>
      <c r="S89" s="241"/>
      <c r="T89" s="242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43" t="s">
        <v>122</v>
      </c>
      <c r="AU89" s="243" t="s">
        <v>78</v>
      </c>
      <c r="AV89" s="13" t="s">
        <v>78</v>
      </c>
      <c r="AW89" s="13" t="s">
        <v>31</v>
      </c>
      <c r="AX89" s="13" t="s">
        <v>68</v>
      </c>
      <c r="AY89" s="243" t="s">
        <v>112</v>
      </c>
    </row>
    <row r="90" s="13" customFormat="1">
      <c r="A90" s="13"/>
      <c r="B90" s="232"/>
      <c r="C90" s="233"/>
      <c r="D90" s="234" t="s">
        <v>122</v>
      </c>
      <c r="E90" s="235" t="s">
        <v>19</v>
      </c>
      <c r="F90" s="236" t="s">
        <v>589</v>
      </c>
      <c r="G90" s="233"/>
      <c r="H90" s="237">
        <v>54</v>
      </c>
      <c r="I90" s="238"/>
      <c r="J90" s="233"/>
      <c r="K90" s="233"/>
      <c r="L90" s="239"/>
      <c r="M90" s="240"/>
      <c r="N90" s="241"/>
      <c r="O90" s="241"/>
      <c r="P90" s="241"/>
      <c r="Q90" s="241"/>
      <c r="R90" s="241"/>
      <c r="S90" s="241"/>
      <c r="T90" s="24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43" t="s">
        <v>122</v>
      </c>
      <c r="AU90" s="243" t="s">
        <v>78</v>
      </c>
      <c r="AV90" s="13" t="s">
        <v>78</v>
      </c>
      <c r="AW90" s="13" t="s">
        <v>31</v>
      </c>
      <c r="AX90" s="13" t="s">
        <v>68</v>
      </c>
      <c r="AY90" s="243" t="s">
        <v>112</v>
      </c>
    </row>
    <row r="91" s="13" customFormat="1">
      <c r="A91" s="13"/>
      <c r="B91" s="232"/>
      <c r="C91" s="233"/>
      <c r="D91" s="234" t="s">
        <v>122</v>
      </c>
      <c r="E91" s="235" t="s">
        <v>19</v>
      </c>
      <c r="F91" s="236" t="s">
        <v>590</v>
      </c>
      <c r="G91" s="233"/>
      <c r="H91" s="237">
        <v>14.699999999999999</v>
      </c>
      <c r="I91" s="238"/>
      <c r="J91" s="233"/>
      <c r="K91" s="233"/>
      <c r="L91" s="239"/>
      <c r="M91" s="240"/>
      <c r="N91" s="241"/>
      <c r="O91" s="241"/>
      <c r="P91" s="241"/>
      <c r="Q91" s="241"/>
      <c r="R91" s="241"/>
      <c r="S91" s="241"/>
      <c r="T91" s="242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43" t="s">
        <v>122</v>
      </c>
      <c r="AU91" s="243" t="s">
        <v>78</v>
      </c>
      <c r="AV91" s="13" t="s">
        <v>78</v>
      </c>
      <c r="AW91" s="13" t="s">
        <v>31</v>
      </c>
      <c r="AX91" s="13" t="s">
        <v>68</v>
      </c>
      <c r="AY91" s="243" t="s">
        <v>112</v>
      </c>
    </row>
    <row r="92" s="13" customFormat="1">
      <c r="A92" s="13"/>
      <c r="B92" s="232"/>
      <c r="C92" s="233"/>
      <c r="D92" s="234" t="s">
        <v>122</v>
      </c>
      <c r="E92" s="235" t="s">
        <v>19</v>
      </c>
      <c r="F92" s="236" t="s">
        <v>591</v>
      </c>
      <c r="G92" s="233"/>
      <c r="H92" s="237">
        <v>363.60000000000002</v>
      </c>
      <c r="I92" s="238"/>
      <c r="J92" s="233"/>
      <c r="K92" s="233"/>
      <c r="L92" s="239"/>
      <c r="M92" s="240"/>
      <c r="N92" s="241"/>
      <c r="O92" s="241"/>
      <c r="P92" s="241"/>
      <c r="Q92" s="241"/>
      <c r="R92" s="241"/>
      <c r="S92" s="241"/>
      <c r="T92" s="242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43" t="s">
        <v>122</v>
      </c>
      <c r="AU92" s="243" t="s">
        <v>78</v>
      </c>
      <c r="AV92" s="13" t="s">
        <v>78</v>
      </c>
      <c r="AW92" s="13" t="s">
        <v>31</v>
      </c>
      <c r="AX92" s="13" t="s">
        <v>68</v>
      </c>
      <c r="AY92" s="243" t="s">
        <v>112</v>
      </c>
    </row>
    <row r="93" s="13" customFormat="1">
      <c r="A93" s="13"/>
      <c r="B93" s="232"/>
      <c r="C93" s="233"/>
      <c r="D93" s="234" t="s">
        <v>122</v>
      </c>
      <c r="E93" s="235" t="s">
        <v>19</v>
      </c>
      <c r="F93" s="236" t="s">
        <v>592</v>
      </c>
      <c r="G93" s="233"/>
      <c r="H93" s="237">
        <v>125.40000000000001</v>
      </c>
      <c r="I93" s="238"/>
      <c r="J93" s="233"/>
      <c r="K93" s="233"/>
      <c r="L93" s="239"/>
      <c r="M93" s="240"/>
      <c r="N93" s="241"/>
      <c r="O93" s="241"/>
      <c r="P93" s="241"/>
      <c r="Q93" s="241"/>
      <c r="R93" s="241"/>
      <c r="S93" s="241"/>
      <c r="T93" s="242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43" t="s">
        <v>122</v>
      </c>
      <c r="AU93" s="243" t="s">
        <v>78</v>
      </c>
      <c r="AV93" s="13" t="s">
        <v>78</v>
      </c>
      <c r="AW93" s="13" t="s">
        <v>31</v>
      </c>
      <c r="AX93" s="13" t="s">
        <v>68</v>
      </c>
      <c r="AY93" s="243" t="s">
        <v>112</v>
      </c>
    </row>
    <row r="94" s="14" customFormat="1">
      <c r="A94" s="14"/>
      <c r="B94" s="251"/>
      <c r="C94" s="252"/>
      <c r="D94" s="234" t="s">
        <v>122</v>
      </c>
      <c r="E94" s="253" t="s">
        <v>19</v>
      </c>
      <c r="F94" s="254" t="s">
        <v>187</v>
      </c>
      <c r="G94" s="252"/>
      <c r="H94" s="255">
        <v>726.60000000000002</v>
      </c>
      <c r="I94" s="256"/>
      <c r="J94" s="252"/>
      <c r="K94" s="252"/>
      <c r="L94" s="257"/>
      <c r="M94" s="258"/>
      <c r="N94" s="259"/>
      <c r="O94" s="259"/>
      <c r="P94" s="259"/>
      <c r="Q94" s="259"/>
      <c r="R94" s="259"/>
      <c r="S94" s="259"/>
      <c r="T94" s="260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61" t="s">
        <v>122</v>
      </c>
      <c r="AU94" s="261" t="s">
        <v>78</v>
      </c>
      <c r="AV94" s="14" t="s">
        <v>135</v>
      </c>
      <c r="AW94" s="14" t="s">
        <v>31</v>
      </c>
      <c r="AX94" s="14" t="s">
        <v>76</v>
      </c>
      <c r="AY94" s="261" t="s">
        <v>112</v>
      </c>
    </row>
    <row r="95" s="2" customFormat="1" ht="48" customHeight="1">
      <c r="A95" s="39"/>
      <c r="B95" s="40"/>
      <c r="C95" s="219" t="s">
        <v>78</v>
      </c>
      <c r="D95" s="219" t="s">
        <v>115</v>
      </c>
      <c r="E95" s="220" t="s">
        <v>593</v>
      </c>
      <c r="F95" s="221" t="s">
        <v>594</v>
      </c>
      <c r="G95" s="222" t="s">
        <v>218</v>
      </c>
      <c r="H95" s="223">
        <v>217.97999999999999</v>
      </c>
      <c r="I95" s="224"/>
      <c r="J95" s="225">
        <f>ROUND(I95*H95,2)</f>
        <v>0</v>
      </c>
      <c r="K95" s="221" t="s">
        <v>119</v>
      </c>
      <c r="L95" s="45"/>
      <c r="M95" s="226" t="s">
        <v>19</v>
      </c>
      <c r="N95" s="227" t="s">
        <v>39</v>
      </c>
      <c r="O95" s="85"/>
      <c r="P95" s="228">
        <f>O95*H95</f>
        <v>0</v>
      </c>
      <c r="Q95" s="228">
        <v>0</v>
      </c>
      <c r="R95" s="228">
        <f>Q95*H95</f>
        <v>0</v>
      </c>
      <c r="S95" s="228">
        <v>0</v>
      </c>
      <c r="T95" s="229">
        <f>S95*H95</f>
        <v>0</v>
      </c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  <c r="AR95" s="230" t="s">
        <v>135</v>
      </c>
      <c r="AT95" s="230" t="s">
        <v>115</v>
      </c>
      <c r="AU95" s="230" t="s">
        <v>78</v>
      </c>
      <c r="AY95" s="18" t="s">
        <v>112</v>
      </c>
      <c r="BE95" s="231">
        <f>IF(N95="základní",J95,0)</f>
        <v>0</v>
      </c>
      <c r="BF95" s="231">
        <f>IF(N95="snížená",J95,0)</f>
        <v>0</v>
      </c>
      <c r="BG95" s="231">
        <f>IF(N95="zákl. přenesená",J95,0)</f>
        <v>0</v>
      </c>
      <c r="BH95" s="231">
        <f>IF(N95="sníž. přenesená",J95,0)</f>
        <v>0</v>
      </c>
      <c r="BI95" s="231">
        <f>IF(N95="nulová",J95,0)</f>
        <v>0</v>
      </c>
      <c r="BJ95" s="18" t="s">
        <v>76</v>
      </c>
      <c r="BK95" s="231">
        <f>ROUND(I95*H95,2)</f>
        <v>0</v>
      </c>
      <c r="BL95" s="18" t="s">
        <v>135</v>
      </c>
      <c r="BM95" s="230" t="s">
        <v>595</v>
      </c>
    </row>
    <row r="96" s="13" customFormat="1">
      <c r="A96" s="13"/>
      <c r="B96" s="232"/>
      <c r="C96" s="233"/>
      <c r="D96" s="234" t="s">
        <v>122</v>
      </c>
      <c r="E96" s="235" t="s">
        <v>19</v>
      </c>
      <c r="F96" s="236" t="s">
        <v>596</v>
      </c>
      <c r="G96" s="233"/>
      <c r="H96" s="237">
        <v>217.97999999999999</v>
      </c>
      <c r="I96" s="238"/>
      <c r="J96" s="233"/>
      <c r="K96" s="233"/>
      <c r="L96" s="239"/>
      <c r="M96" s="240"/>
      <c r="N96" s="241"/>
      <c r="O96" s="241"/>
      <c r="P96" s="241"/>
      <c r="Q96" s="241"/>
      <c r="R96" s="241"/>
      <c r="S96" s="241"/>
      <c r="T96" s="242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243" t="s">
        <v>122</v>
      </c>
      <c r="AU96" s="243" t="s">
        <v>78</v>
      </c>
      <c r="AV96" s="13" t="s">
        <v>78</v>
      </c>
      <c r="AW96" s="13" t="s">
        <v>31</v>
      </c>
      <c r="AX96" s="13" t="s">
        <v>76</v>
      </c>
      <c r="AY96" s="243" t="s">
        <v>112</v>
      </c>
    </row>
    <row r="97" s="2" customFormat="1" ht="24" customHeight="1">
      <c r="A97" s="39"/>
      <c r="B97" s="40"/>
      <c r="C97" s="219" t="s">
        <v>130</v>
      </c>
      <c r="D97" s="219" t="s">
        <v>115</v>
      </c>
      <c r="E97" s="220" t="s">
        <v>272</v>
      </c>
      <c r="F97" s="221" t="s">
        <v>273</v>
      </c>
      <c r="G97" s="222" t="s">
        <v>183</v>
      </c>
      <c r="H97" s="223">
        <v>4844</v>
      </c>
      <c r="I97" s="224"/>
      <c r="J97" s="225">
        <f>ROUND(I97*H97,2)</f>
        <v>0</v>
      </c>
      <c r="K97" s="221" t="s">
        <v>119</v>
      </c>
      <c r="L97" s="45"/>
      <c r="M97" s="226" t="s">
        <v>19</v>
      </c>
      <c r="N97" s="227" t="s">
        <v>39</v>
      </c>
      <c r="O97" s="85"/>
      <c r="P97" s="228">
        <f>O97*H97</f>
        <v>0</v>
      </c>
      <c r="Q97" s="228">
        <v>0</v>
      </c>
      <c r="R97" s="228">
        <f>Q97*H97</f>
        <v>0</v>
      </c>
      <c r="S97" s="228">
        <v>0</v>
      </c>
      <c r="T97" s="229">
        <f>S97*H97</f>
        <v>0</v>
      </c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R97" s="230" t="s">
        <v>135</v>
      </c>
      <c r="AT97" s="230" t="s">
        <v>115</v>
      </c>
      <c r="AU97" s="230" t="s">
        <v>78</v>
      </c>
      <c r="AY97" s="18" t="s">
        <v>112</v>
      </c>
      <c r="BE97" s="231">
        <f>IF(N97="základní",J97,0)</f>
        <v>0</v>
      </c>
      <c r="BF97" s="231">
        <f>IF(N97="snížená",J97,0)</f>
        <v>0</v>
      </c>
      <c r="BG97" s="231">
        <f>IF(N97="zákl. přenesená",J97,0)</f>
        <v>0</v>
      </c>
      <c r="BH97" s="231">
        <f>IF(N97="sníž. přenesená",J97,0)</f>
        <v>0</v>
      </c>
      <c r="BI97" s="231">
        <f>IF(N97="nulová",J97,0)</f>
        <v>0</v>
      </c>
      <c r="BJ97" s="18" t="s">
        <v>76</v>
      </c>
      <c r="BK97" s="231">
        <f>ROUND(I97*H97,2)</f>
        <v>0</v>
      </c>
      <c r="BL97" s="18" t="s">
        <v>135</v>
      </c>
      <c r="BM97" s="230" t="s">
        <v>597</v>
      </c>
    </row>
    <row r="98" s="13" customFormat="1">
      <c r="A98" s="13"/>
      <c r="B98" s="232"/>
      <c r="C98" s="233"/>
      <c r="D98" s="234" t="s">
        <v>122</v>
      </c>
      <c r="E98" s="235" t="s">
        <v>19</v>
      </c>
      <c r="F98" s="236" t="s">
        <v>598</v>
      </c>
      <c r="G98" s="233"/>
      <c r="H98" s="237">
        <v>1126</v>
      </c>
      <c r="I98" s="238"/>
      <c r="J98" s="233"/>
      <c r="K98" s="233"/>
      <c r="L98" s="239"/>
      <c r="M98" s="240"/>
      <c r="N98" s="241"/>
      <c r="O98" s="241"/>
      <c r="P98" s="241"/>
      <c r="Q98" s="241"/>
      <c r="R98" s="241"/>
      <c r="S98" s="241"/>
      <c r="T98" s="242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43" t="s">
        <v>122</v>
      </c>
      <c r="AU98" s="243" t="s">
        <v>78</v>
      </c>
      <c r="AV98" s="13" t="s">
        <v>78</v>
      </c>
      <c r="AW98" s="13" t="s">
        <v>31</v>
      </c>
      <c r="AX98" s="13" t="s">
        <v>68</v>
      </c>
      <c r="AY98" s="243" t="s">
        <v>112</v>
      </c>
    </row>
    <row r="99" s="13" customFormat="1">
      <c r="A99" s="13"/>
      <c r="B99" s="232"/>
      <c r="C99" s="233"/>
      <c r="D99" s="234" t="s">
        <v>122</v>
      </c>
      <c r="E99" s="235" t="s">
        <v>19</v>
      </c>
      <c r="F99" s="236" t="s">
        <v>599</v>
      </c>
      <c r="G99" s="233"/>
      <c r="H99" s="237">
        <v>360</v>
      </c>
      <c r="I99" s="238"/>
      <c r="J99" s="233"/>
      <c r="K99" s="233"/>
      <c r="L99" s="239"/>
      <c r="M99" s="240"/>
      <c r="N99" s="241"/>
      <c r="O99" s="241"/>
      <c r="P99" s="241"/>
      <c r="Q99" s="241"/>
      <c r="R99" s="241"/>
      <c r="S99" s="241"/>
      <c r="T99" s="242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43" t="s">
        <v>122</v>
      </c>
      <c r="AU99" s="243" t="s">
        <v>78</v>
      </c>
      <c r="AV99" s="13" t="s">
        <v>78</v>
      </c>
      <c r="AW99" s="13" t="s">
        <v>31</v>
      </c>
      <c r="AX99" s="13" t="s">
        <v>68</v>
      </c>
      <c r="AY99" s="243" t="s">
        <v>112</v>
      </c>
    </row>
    <row r="100" s="13" customFormat="1">
      <c r="A100" s="13"/>
      <c r="B100" s="232"/>
      <c r="C100" s="233"/>
      <c r="D100" s="234" t="s">
        <v>122</v>
      </c>
      <c r="E100" s="235" t="s">
        <v>19</v>
      </c>
      <c r="F100" s="236" t="s">
        <v>600</v>
      </c>
      <c r="G100" s="233"/>
      <c r="H100" s="237">
        <v>98</v>
      </c>
      <c r="I100" s="238"/>
      <c r="J100" s="233"/>
      <c r="K100" s="233"/>
      <c r="L100" s="239"/>
      <c r="M100" s="240"/>
      <c r="N100" s="241"/>
      <c r="O100" s="241"/>
      <c r="P100" s="241"/>
      <c r="Q100" s="241"/>
      <c r="R100" s="241"/>
      <c r="S100" s="241"/>
      <c r="T100" s="24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43" t="s">
        <v>122</v>
      </c>
      <c r="AU100" s="243" t="s">
        <v>78</v>
      </c>
      <c r="AV100" s="13" t="s">
        <v>78</v>
      </c>
      <c r="AW100" s="13" t="s">
        <v>31</v>
      </c>
      <c r="AX100" s="13" t="s">
        <v>68</v>
      </c>
      <c r="AY100" s="243" t="s">
        <v>112</v>
      </c>
    </row>
    <row r="101" s="13" customFormat="1">
      <c r="A101" s="13"/>
      <c r="B101" s="232"/>
      <c r="C101" s="233"/>
      <c r="D101" s="234" t="s">
        <v>122</v>
      </c>
      <c r="E101" s="235" t="s">
        <v>19</v>
      </c>
      <c r="F101" s="236" t="s">
        <v>601</v>
      </c>
      <c r="G101" s="233"/>
      <c r="H101" s="237">
        <v>2424</v>
      </c>
      <c r="I101" s="238"/>
      <c r="J101" s="233"/>
      <c r="K101" s="233"/>
      <c r="L101" s="239"/>
      <c r="M101" s="240"/>
      <c r="N101" s="241"/>
      <c r="O101" s="241"/>
      <c r="P101" s="241"/>
      <c r="Q101" s="241"/>
      <c r="R101" s="241"/>
      <c r="S101" s="241"/>
      <c r="T101" s="242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43" t="s">
        <v>122</v>
      </c>
      <c r="AU101" s="243" t="s">
        <v>78</v>
      </c>
      <c r="AV101" s="13" t="s">
        <v>78</v>
      </c>
      <c r="AW101" s="13" t="s">
        <v>31</v>
      </c>
      <c r="AX101" s="13" t="s">
        <v>68</v>
      </c>
      <c r="AY101" s="243" t="s">
        <v>112</v>
      </c>
    </row>
    <row r="102" s="13" customFormat="1">
      <c r="A102" s="13"/>
      <c r="B102" s="232"/>
      <c r="C102" s="233"/>
      <c r="D102" s="234" t="s">
        <v>122</v>
      </c>
      <c r="E102" s="235" t="s">
        <v>19</v>
      </c>
      <c r="F102" s="236" t="s">
        <v>602</v>
      </c>
      <c r="G102" s="233"/>
      <c r="H102" s="237">
        <v>836</v>
      </c>
      <c r="I102" s="238"/>
      <c r="J102" s="233"/>
      <c r="K102" s="233"/>
      <c r="L102" s="239"/>
      <c r="M102" s="240"/>
      <c r="N102" s="241"/>
      <c r="O102" s="241"/>
      <c r="P102" s="241"/>
      <c r="Q102" s="241"/>
      <c r="R102" s="241"/>
      <c r="S102" s="241"/>
      <c r="T102" s="242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43" t="s">
        <v>122</v>
      </c>
      <c r="AU102" s="243" t="s">
        <v>78</v>
      </c>
      <c r="AV102" s="13" t="s">
        <v>78</v>
      </c>
      <c r="AW102" s="13" t="s">
        <v>31</v>
      </c>
      <c r="AX102" s="13" t="s">
        <v>68</v>
      </c>
      <c r="AY102" s="243" t="s">
        <v>112</v>
      </c>
    </row>
    <row r="103" s="14" customFormat="1">
      <c r="A103" s="14"/>
      <c r="B103" s="251"/>
      <c r="C103" s="252"/>
      <c r="D103" s="234" t="s">
        <v>122</v>
      </c>
      <c r="E103" s="253" t="s">
        <v>19</v>
      </c>
      <c r="F103" s="254" t="s">
        <v>187</v>
      </c>
      <c r="G103" s="252"/>
      <c r="H103" s="255">
        <v>4844</v>
      </c>
      <c r="I103" s="256"/>
      <c r="J103" s="252"/>
      <c r="K103" s="252"/>
      <c r="L103" s="257"/>
      <c r="M103" s="258"/>
      <c r="N103" s="259"/>
      <c r="O103" s="259"/>
      <c r="P103" s="259"/>
      <c r="Q103" s="259"/>
      <c r="R103" s="259"/>
      <c r="S103" s="259"/>
      <c r="T103" s="260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T103" s="261" t="s">
        <v>122</v>
      </c>
      <c r="AU103" s="261" t="s">
        <v>78</v>
      </c>
      <c r="AV103" s="14" t="s">
        <v>135</v>
      </c>
      <c r="AW103" s="14" t="s">
        <v>31</v>
      </c>
      <c r="AX103" s="14" t="s">
        <v>76</v>
      </c>
      <c r="AY103" s="261" t="s">
        <v>112</v>
      </c>
    </row>
    <row r="104" s="12" customFormat="1" ht="22.8" customHeight="1">
      <c r="A104" s="12"/>
      <c r="B104" s="203"/>
      <c r="C104" s="204"/>
      <c r="D104" s="205" t="s">
        <v>67</v>
      </c>
      <c r="E104" s="217" t="s">
        <v>111</v>
      </c>
      <c r="F104" s="217" t="s">
        <v>280</v>
      </c>
      <c r="G104" s="204"/>
      <c r="H104" s="204"/>
      <c r="I104" s="207"/>
      <c r="J104" s="218">
        <f>BK104</f>
        <v>0</v>
      </c>
      <c r="K104" s="204"/>
      <c r="L104" s="209"/>
      <c r="M104" s="210"/>
      <c r="N104" s="211"/>
      <c r="O104" s="211"/>
      <c r="P104" s="212">
        <f>SUM(P105:P112)</f>
        <v>0</v>
      </c>
      <c r="Q104" s="211"/>
      <c r="R104" s="212">
        <f>SUM(R105:R112)</f>
        <v>0</v>
      </c>
      <c r="S104" s="211"/>
      <c r="T104" s="213">
        <f>SUM(T105:T112)</f>
        <v>0</v>
      </c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R104" s="214" t="s">
        <v>76</v>
      </c>
      <c r="AT104" s="215" t="s">
        <v>67</v>
      </c>
      <c r="AU104" s="215" t="s">
        <v>76</v>
      </c>
      <c r="AY104" s="214" t="s">
        <v>112</v>
      </c>
      <c r="BK104" s="216">
        <f>SUM(BK105:BK112)</f>
        <v>0</v>
      </c>
    </row>
    <row r="105" s="2" customFormat="1" ht="24" customHeight="1">
      <c r="A105" s="39"/>
      <c r="B105" s="40"/>
      <c r="C105" s="219" t="s">
        <v>135</v>
      </c>
      <c r="D105" s="219" t="s">
        <v>115</v>
      </c>
      <c r="E105" s="220" t="s">
        <v>603</v>
      </c>
      <c r="F105" s="221" t="s">
        <v>282</v>
      </c>
      <c r="G105" s="222" t="s">
        <v>183</v>
      </c>
      <c r="H105" s="223">
        <v>4844</v>
      </c>
      <c r="I105" s="224"/>
      <c r="J105" s="225">
        <f>ROUND(I105*H105,2)</f>
        <v>0</v>
      </c>
      <c r="K105" s="221" t="s">
        <v>19</v>
      </c>
      <c r="L105" s="45"/>
      <c r="M105" s="226" t="s">
        <v>19</v>
      </c>
      <c r="N105" s="227" t="s">
        <v>39</v>
      </c>
      <c r="O105" s="85"/>
      <c r="P105" s="228">
        <f>O105*H105</f>
        <v>0</v>
      </c>
      <c r="Q105" s="228">
        <v>0</v>
      </c>
      <c r="R105" s="228">
        <f>Q105*H105</f>
        <v>0</v>
      </c>
      <c r="S105" s="228">
        <v>0</v>
      </c>
      <c r="T105" s="229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30" t="s">
        <v>135</v>
      </c>
      <c r="AT105" s="230" t="s">
        <v>115</v>
      </c>
      <c r="AU105" s="230" t="s">
        <v>78</v>
      </c>
      <c r="AY105" s="18" t="s">
        <v>112</v>
      </c>
      <c r="BE105" s="231">
        <f>IF(N105="základní",J105,0)</f>
        <v>0</v>
      </c>
      <c r="BF105" s="231">
        <f>IF(N105="snížená",J105,0)</f>
        <v>0</v>
      </c>
      <c r="BG105" s="231">
        <f>IF(N105="zákl. přenesená",J105,0)</f>
        <v>0</v>
      </c>
      <c r="BH105" s="231">
        <f>IF(N105="sníž. přenesená",J105,0)</f>
        <v>0</v>
      </c>
      <c r="BI105" s="231">
        <f>IF(N105="nulová",J105,0)</f>
        <v>0</v>
      </c>
      <c r="BJ105" s="18" t="s">
        <v>76</v>
      </c>
      <c r="BK105" s="231">
        <f>ROUND(I105*H105,2)</f>
        <v>0</v>
      </c>
      <c r="BL105" s="18" t="s">
        <v>135</v>
      </c>
      <c r="BM105" s="230" t="s">
        <v>604</v>
      </c>
    </row>
    <row r="106" s="2" customFormat="1">
      <c r="A106" s="39"/>
      <c r="B106" s="40"/>
      <c r="C106" s="41"/>
      <c r="D106" s="234" t="s">
        <v>128</v>
      </c>
      <c r="E106" s="41"/>
      <c r="F106" s="244" t="s">
        <v>605</v>
      </c>
      <c r="G106" s="41"/>
      <c r="H106" s="41"/>
      <c r="I106" s="137"/>
      <c r="J106" s="41"/>
      <c r="K106" s="41"/>
      <c r="L106" s="45"/>
      <c r="M106" s="245"/>
      <c r="N106" s="246"/>
      <c r="O106" s="85"/>
      <c r="P106" s="85"/>
      <c r="Q106" s="85"/>
      <c r="R106" s="85"/>
      <c r="S106" s="85"/>
      <c r="T106" s="86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T106" s="18" t="s">
        <v>128</v>
      </c>
      <c r="AU106" s="18" t="s">
        <v>78</v>
      </c>
    </row>
    <row r="107" s="13" customFormat="1">
      <c r="A107" s="13"/>
      <c r="B107" s="232"/>
      <c r="C107" s="233"/>
      <c r="D107" s="234" t="s">
        <v>122</v>
      </c>
      <c r="E107" s="235" t="s">
        <v>19</v>
      </c>
      <c r="F107" s="236" t="s">
        <v>598</v>
      </c>
      <c r="G107" s="233"/>
      <c r="H107" s="237">
        <v>1126</v>
      </c>
      <c r="I107" s="238"/>
      <c r="J107" s="233"/>
      <c r="K107" s="233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122</v>
      </c>
      <c r="AU107" s="243" t="s">
        <v>78</v>
      </c>
      <c r="AV107" s="13" t="s">
        <v>78</v>
      </c>
      <c r="AW107" s="13" t="s">
        <v>31</v>
      </c>
      <c r="AX107" s="13" t="s">
        <v>68</v>
      </c>
      <c r="AY107" s="243" t="s">
        <v>112</v>
      </c>
    </row>
    <row r="108" s="13" customFormat="1">
      <c r="A108" s="13"/>
      <c r="B108" s="232"/>
      <c r="C108" s="233"/>
      <c r="D108" s="234" t="s">
        <v>122</v>
      </c>
      <c r="E108" s="235" t="s">
        <v>19</v>
      </c>
      <c r="F108" s="236" t="s">
        <v>599</v>
      </c>
      <c r="G108" s="233"/>
      <c r="H108" s="237">
        <v>360</v>
      </c>
      <c r="I108" s="238"/>
      <c r="J108" s="233"/>
      <c r="K108" s="233"/>
      <c r="L108" s="239"/>
      <c r="M108" s="240"/>
      <c r="N108" s="241"/>
      <c r="O108" s="241"/>
      <c r="P108" s="241"/>
      <c r="Q108" s="241"/>
      <c r="R108" s="241"/>
      <c r="S108" s="241"/>
      <c r="T108" s="242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43" t="s">
        <v>122</v>
      </c>
      <c r="AU108" s="243" t="s">
        <v>78</v>
      </c>
      <c r="AV108" s="13" t="s">
        <v>78</v>
      </c>
      <c r="AW108" s="13" t="s">
        <v>31</v>
      </c>
      <c r="AX108" s="13" t="s">
        <v>68</v>
      </c>
      <c r="AY108" s="243" t="s">
        <v>112</v>
      </c>
    </row>
    <row r="109" s="13" customFormat="1">
      <c r="A109" s="13"/>
      <c r="B109" s="232"/>
      <c r="C109" s="233"/>
      <c r="D109" s="234" t="s">
        <v>122</v>
      </c>
      <c r="E109" s="235" t="s">
        <v>19</v>
      </c>
      <c r="F109" s="236" t="s">
        <v>600</v>
      </c>
      <c r="G109" s="233"/>
      <c r="H109" s="237">
        <v>98</v>
      </c>
      <c r="I109" s="238"/>
      <c r="J109" s="233"/>
      <c r="K109" s="233"/>
      <c r="L109" s="239"/>
      <c r="M109" s="240"/>
      <c r="N109" s="241"/>
      <c r="O109" s="241"/>
      <c r="P109" s="241"/>
      <c r="Q109" s="241"/>
      <c r="R109" s="241"/>
      <c r="S109" s="241"/>
      <c r="T109" s="24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43" t="s">
        <v>122</v>
      </c>
      <c r="AU109" s="243" t="s">
        <v>78</v>
      </c>
      <c r="AV109" s="13" t="s">
        <v>78</v>
      </c>
      <c r="AW109" s="13" t="s">
        <v>31</v>
      </c>
      <c r="AX109" s="13" t="s">
        <v>68</v>
      </c>
      <c r="AY109" s="243" t="s">
        <v>112</v>
      </c>
    </row>
    <row r="110" s="13" customFormat="1">
      <c r="A110" s="13"/>
      <c r="B110" s="232"/>
      <c r="C110" s="233"/>
      <c r="D110" s="234" t="s">
        <v>122</v>
      </c>
      <c r="E110" s="235" t="s">
        <v>19</v>
      </c>
      <c r="F110" s="236" t="s">
        <v>601</v>
      </c>
      <c r="G110" s="233"/>
      <c r="H110" s="237">
        <v>2424</v>
      </c>
      <c r="I110" s="238"/>
      <c r="J110" s="233"/>
      <c r="K110" s="233"/>
      <c r="L110" s="239"/>
      <c r="M110" s="240"/>
      <c r="N110" s="241"/>
      <c r="O110" s="241"/>
      <c r="P110" s="241"/>
      <c r="Q110" s="241"/>
      <c r="R110" s="241"/>
      <c r="S110" s="241"/>
      <c r="T110" s="24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43" t="s">
        <v>122</v>
      </c>
      <c r="AU110" s="243" t="s">
        <v>78</v>
      </c>
      <c r="AV110" s="13" t="s">
        <v>78</v>
      </c>
      <c r="AW110" s="13" t="s">
        <v>31</v>
      </c>
      <c r="AX110" s="13" t="s">
        <v>68</v>
      </c>
      <c r="AY110" s="243" t="s">
        <v>112</v>
      </c>
    </row>
    <row r="111" s="13" customFormat="1">
      <c r="A111" s="13"/>
      <c r="B111" s="232"/>
      <c r="C111" s="233"/>
      <c r="D111" s="234" t="s">
        <v>122</v>
      </c>
      <c r="E111" s="235" t="s">
        <v>19</v>
      </c>
      <c r="F111" s="236" t="s">
        <v>602</v>
      </c>
      <c r="G111" s="233"/>
      <c r="H111" s="237">
        <v>836</v>
      </c>
      <c r="I111" s="238"/>
      <c r="J111" s="233"/>
      <c r="K111" s="233"/>
      <c r="L111" s="239"/>
      <c r="M111" s="240"/>
      <c r="N111" s="241"/>
      <c r="O111" s="241"/>
      <c r="P111" s="241"/>
      <c r="Q111" s="241"/>
      <c r="R111" s="241"/>
      <c r="S111" s="241"/>
      <c r="T111" s="242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43" t="s">
        <v>122</v>
      </c>
      <c r="AU111" s="243" t="s">
        <v>78</v>
      </c>
      <c r="AV111" s="13" t="s">
        <v>78</v>
      </c>
      <c r="AW111" s="13" t="s">
        <v>31</v>
      </c>
      <c r="AX111" s="13" t="s">
        <v>68</v>
      </c>
      <c r="AY111" s="243" t="s">
        <v>112</v>
      </c>
    </row>
    <row r="112" s="14" customFormat="1">
      <c r="A112" s="14"/>
      <c r="B112" s="251"/>
      <c r="C112" s="252"/>
      <c r="D112" s="234" t="s">
        <v>122</v>
      </c>
      <c r="E112" s="253" t="s">
        <v>19</v>
      </c>
      <c r="F112" s="254" t="s">
        <v>187</v>
      </c>
      <c r="G112" s="252"/>
      <c r="H112" s="255">
        <v>4844</v>
      </c>
      <c r="I112" s="256"/>
      <c r="J112" s="252"/>
      <c r="K112" s="252"/>
      <c r="L112" s="257"/>
      <c r="M112" s="258"/>
      <c r="N112" s="259"/>
      <c r="O112" s="259"/>
      <c r="P112" s="259"/>
      <c r="Q112" s="259"/>
      <c r="R112" s="259"/>
      <c r="S112" s="259"/>
      <c r="T112" s="260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T112" s="261" t="s">
        <v>122</v>
      </c>
      <c r="AU112" s="261" t="s">
        <v>78</v>
      </c>
      <c r="AV112" s="14" t="s">
        <v>135</v>
      </c>
      <c r="AW112" s="14" t="s">
        <v>31</v>
      </c>
      <c r="AX112" s="14" t="s">
        <v>76</v>
      </c>
      <c r="AY112" s="261" t="s">
        <v>112</v>
      </c>
    </row>
    <row r="113" s="12" customFormat="1" ht="22.8" customHeight="1">
      <c r="A113" s="12"/>
      <c r="B113" s="203"/>
      <c r="C113" s="204"/>
      <c r="D113" s="205" t="s">
        <v>67</v>
      </c>
      <c r="E113" s="217" t="s">
        <v>160</v>
      </c>
      <c r="F113" s="217" t="s">
        <v>412</v>
      </c>
      <c r="G113" s="204"/>
      <c r="H113" s="204"/>
      <c r="I113" s="207"/>
      <c r="J113" s="218">
        <f>BK113</f>
        <v>0</v>
      </c>
      <c r="K113" s="204"/>
      <c r="L113" s="209"/>
      <c r="M113" s="210"/>
      <c r="N113" s="211"/>
      <c r="O113" s="211"/>
      <c r="P113" s="212">
        <f>SUM(P114:P127)</f>
        <v>0</v>
      </c>
      <c r="Q113" s="211"/>
      <c r="R113" s="212">
        <f>SUM(R114:R127)</f>
        <v>1.98604</v>
      </c>
      <c r="S113" s="211"/>
      <c r="T113" s="213">
        <f>SUM(T114:T127)</f>
        <v>0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14" t="s">
        <v>76</v>
      </c>
      <c r="AT113" s="215" t="s">
        <v>67</v>
      </c>
      <c r="AU113" s="215" t="s">
        <v>76</v>
      </c>
      <c r="AY113" s="214" t="s">
        <v>112</v>
      </c>
      <c r="BK113" s="216">
        <f>SUM(BK114:BK127)</f>
        <v>0</v>
      </c>
    </row>
    <row r="114" s="2" customFormat="1" ht="24" customHeight="1">
      <c r="A114" s="39"/>
      <c r="B114" s="40"/>
      <c r="C114" s="219" t="s">
        <v>111</v>
      </c>
      <c r="D114" s="219" t="s">
        <v>115</v>
      </c>
      <c r="E114" s="220" t="s">
        <v>606</v>
      </c>
      <c r="F114" s="221" t="s">
        <v>607</v>
      </c>
      <c r="G114" s="222" t="s">
        <v>183</v>
      </c>
      <c r="H114" s="223">
        <v>2422</v>
      </c>
      <c r="I114" s="224"/>
      <c r="J114" s="225">
        <f>ROUND(I114*H114,2)</f>
        <v>0</v>
      </c>
      <c r="K114" s="221" t="s">
        <v>119</v>
      </c>
      <c r="L114" s="45"/>
      <c r="M114" s="226" t="s">
        <v>19</v>
      </c>
      <c r="N114" s="227" t="s">
        <v>39</v>
      </c>
      <c r="O114" s="85"/>
      <c r="P114" s="228">
        <f>O114*H114</f>
        <v>0</v>
      </c>
      <c r="Q114" s="228">
        <v>0.00035</v>
      </c>
      <c r="R114" s="228">
        <f>Q114*H114</f>
        <v>0.84770000000000001</v>
      </c>
      <c r="S114" s="228">
        <v>0</v>
      </c>
      <c r="T114" s="229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30" t="s">
        <v>135</v>
      </c>
      <c r="AT114" s="230" t="s">
        <v>115</v>
      </c>
      <c r="AU114" s="230" t="s">
        <v>78</v>
      </c>
      <c r="AY114" s="18" t="s">
        <v>112</v>
      </c>
      <c r="BE114" s="231">
        <f>IF(N114="základní",J114,0)</f>
        <v>0</v>
      </c>
      <c r="BF114" s="231">
        <f>IF(N114="snížená",J114,0)</f>
        <v>0</v>
      </c>
      <c r="BG114" s="231">
        <f>IF(N114="zákl. přenesená",J114,0)</f>
        <v>0</v>
      </c>
      <c r="BH114" s="231">
        <f>IF(N114="sníž. přenesená",J114,0)</f>
        <v>0</v>
      </c>
      <c r="BI114" s="231">
        <f>IF(N114="nulová",J114,0)</f>
        <v>0</v>
      </c>
      <c r="BJ114" s="18" t="s">
        <v>76</v>
      </c>
      <c r="BK114" s="231">
        <f>ROUND(I114*H114,2)</f>
        <v>0</v>
      </c>
      <c r="BL114" s="18" t="s">
        <v>135</v>
      </c>
      <c r="BM114" s="230" t="s">
        <v>608</v>
      </c>
    </row>
    <row r="115" s="13" customFormat="1">
      <c r="A115" s="13"/>
      <c r="B115" s="232"/>
      <c r="C115" s="233"/>
      <c r="D115" s="234" t="s">
        <v>122</v>
      </c>
      <c r="E115" s="235" t="s">
        <v>19</v>
      </c>
      <c r="F115" s="236" t="s">
        <v>275</v>
      </c>
      <c r="G115" s="233"/>
      <c r="H115" s="237">
        <v>563</v>
      </c>
      <c r="I115" s="238"/>
      <c r="J115" s="233"/>
      <c r="K115" s="233"/>
      <c r="L115" s="239"/>
      <c r="M115" s="240"/>
      <c r="N115" s="241"/>
      <c r="O115" s="241"/>
      <c r="P115" s="241"/>
      <c r="Q115" s="241"/>
      <c r="R115" s="241"/>
      <c r="S115" s="241"/>
      <c r="T115" s="24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43" t="s">
        <v>122</v>
      </c>
      <c r="AU115" s="243" t="s">
        <v>78</v>
      </c>
      <c r="AV115" s="13" t="s">
        <v>78</v>
      </c>
      <c r="AW115" s="13" t="s">
        <v>31</v>
      </c>
      <c r="AX115" s="13" t="s">
        <v>68</v>
      </c>
      <c r="AY115" s="243" t="s">
        <v>112</v>
      </c>
    </row>
    <row r="116" s="13" customFormat="1">
      <c r="A116" s="13"/>
      <c r="B116" s="232"/>
      <c r="C116" s="233"/>
      <c r="D116" s="234" t="s">
        <v>122</v>
      </c>
      <c r="E116" s="235" t="s">
        <v>19</v>
      </c>
      <c r="F116" s="236" t="s">
        <v>276</v>
      </c>
      <c r="G116" s="233"/>
      <c r="H116" s="237">
        <v>180</v>
      </c>
      <c r="I116" s="238"/>
      <c r="J116" s="233"/>
      <c r="K116" s="233"/>
      <c r="L116" s="239"/>
      <c r="M116" s="240"/>
      <c r="N116" s="241"/>
      <c r="O116" s="241"/>
      <c r="P116" s="241"/>
      <c r="Q116" s="241"/>
      <c r="R116" s="241"/>
      <c r="S116" s="241"/>
      <c r="T116" s="24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43" t="s">
        <v>122</v>
      </c>
      <c r="AU116" s="243" t="s">
        <v>78</v>
      </c>
      <c r="AV116" s="13" t="s">
        <v>78</v>
      </c>
      <c r="AW116" s="13" t="s">
        <v>31</v>
      </c>
      <c r="AX116" s="13" t="s">
        <v>68</v>
      </c>
      <c r="AY116" s="243" t="s">
        <v>112</v>
      </c>
    </row>
    <row r="117" s="13" customFormat="1">
      <c r="A117" s="13"/>
      <c r="B117" s="232"/>
      <c r="C117" s="233"/>
      <c r="D117" s="234" t="s">
        <v>122</v>
      </c>
      <c r="E117" s="235" t="s">
        <v>19</v>
      </c>
      <c r="F117" s="236" t="s">
        <v>277</v>
      </c>
      <c r="G117" s="233"/>
      <c r="H117" s="237">
        <v>49</v>
      </c>
      <c r="I117" s="238"/>
      <c r="J117" s="233"/>
      <c r="K117" s="233"/>
      <c r="L117" s="239"/>
      <c r="M117" s="240"/>
      <c r="N117" s="241"/>
      <c r="O117" s="241"/>
      <c r="P117" s="241"/>
      <c r="Q117" s="241"/>
      <c r="R117" s="241"/>
      <c r="S117" s="241"/>
      <c r="T117" s="24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43" t="s">
        <v>122</v>
      </c>
      <c r="AU117" s="243" t="s">
        <v>78</v>
      </c>
      <c r="AV117" s="13" t="s">
        <v>78</v>
      </c>
      <c r="AW117" s="13" t="s">
        <v>31</v>
      </c>
      <c r="AX117" s="13" t="s">
        <v>68</v>
      </c>
      <c r="AY117" s="243" t="s">
        <v>112</v>
      </c>
    </row>
    <row r="118" s="13" customFormat="1">
      <c r="A118" s="13"/>
      <c r="B118" s="232"/>
      <c r="C118" s="233"/>
      <c r="D118" s="234" t="s">
        <v>122</v>
      </c>
      <c r="E118" s="235" t="s">
        <v>19</v>
      </c>
      <c r="F118" s="236" t="s">
        <v>278</v>
      </c>
      <c r="G118" s="233"/>
      <c r="H118" s="237">
        <v>1212</v>
      </c>
      <c r="I118" s="238"/>
      <c r="J118" s="233"/>
      <c r="K118" s="233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122</v>
      </c>
      <c r="AU118" s="243" t="s">
        <v>78</v>
      </c>
      <c r="AV118" s="13" t="s">
        <v>78</v>
      </c>
      <c r="AW118" s="13" t="s">
        <v>31</v>
      </c>
      <c r="AX118" s="13" t="s">
        <v>68</v>
      </c>
      <c r="AY118" s="243" t="s">
        <v>112</v>
      </c>
    </row>
    <row r="119" s="13" customFormat="1">
      <c r="A119" s="13"/>
      <c r="B119" s="232"/>
      <c r="C119" s="233"/>
      <c r="D119" s="234" t="s">
        <v>122</v>
      </c>
      <c r="E119" s="235" t="s">
        <v>19</v>
      </c>
      <c r="F119" s="236" t="s">
        <v>279</v>
      </c>
      <c r="G119" s="233"/>
      <c r="H119" s="237">
        <v>418</v>
      </c>
      <c r="I119" s="238"/>
      <c r="J119" s="233"/>
      <c r="K119" s="233"/>
      <c r="L119" s="239"/>
      <c r="M119" s="240"/>
      <c r="N119" s="241"/>
      <c r="O119" s="241"/>
      <c r="P119" s="241"/>
      <c r="Q119" s="241"/>
      <c r="R119" s="241"/>
      <c r="S119" s="241"/>
      <c r="T119" s="24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43" t="s">
        <v>122</v>
      </c>
      <c r="AU119" s="243" t="s">
        <v>78</v>
      </c>
      <c r="AV119" s="13" t="s">
        <v>78</v>
      </c>
      <c r="AW119" s="13" t="s">
        <v>31</v>
      </c>
      <c r="AX119" s="13" t="s">
        <v>68</v>
      </c>
      <c r="AY119" s="243" t="s">
        <v>112</v>
      </c>
    </row>
    <row r="120" s="14" customFormat="1">
      <c r="A120" s="14"/>
      <c r="B120" s="251"/>
      <c r="C120" s="252"/>
      <c r="D120" s="234" t="s">
        <v>122</v>
      </c>
      <c r="E120" s="253" t="s">
        <v>19</v>
      </c>
      <c r="F120" s="254" t="s">
        <v>187</v>
      </c>
      <c r="G120" s="252"/>
      <c r="H120" s="255">
        <v>2422</v>
      </c>
      <c r="I120" s="256"/>
      <c r="J120" s="252"/>
      <c r="K120" s="252"/>
      <c r="L120" s="257"/>
      <c r="M120" s="258"/>
      <c r="N120" s="259"/>
      <c r="O120" s="259"/>
      <c r="P120" s="259"/>
      <c r="Q120" s="259"/>
      <c r="R120" s="259"/>
      <c r="S120" s="259"/>
      <c r="T120" s="260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T120" s="261" t="s">
        <v>122</v>
      </c>
      <c r="AU120" s="261" t="s">
        <v>78</v>
      </c>
      <c r="AV120" s="14" t="s">
        <v>135</v>
      </c>
      <c r="AW120" s="14" t="s">
        <v>31</v>
      </c>
      <c r="AX120" s="14" t="s">
        <v>76</v>
      </c>
      <c r="AY120" s="261" t="s">
        <v>112</v>
      </c>
    </row>
    <row r="121" s="2" customFormat="1" ht="24" customHeight="1">
      <c r="A121" s="39"/>
      <c r="B121" s="40"/>
      <c r="C121" s="219" t="s">
        <v>146</v>
      </c>
      <c r="D121" s="219" t="s">
        <v>115</v>
      </c>
      <c r="E121" s="220" t="s">
        <v>609</v>
      </c>
      <c r="F121" s="221" t="s">
        <v>610</v>
      </c>
      <c r="G121" s="222" t="s">
        <v>183</v>
      </c>
      <c r="H121" s="223">
        <v>2422</v>
      </c>
      <c r="I121" s="224"/>
      <c r="J121" s="225">
        <f>ROUND(I121*H121,2)</f>
        <v>0</v>
      </c>
      <c r="K121" s="221" t="s">
        <v>119</v>
      </c>
      <c r="L121" s="45"/>
      <c r="M121" s="226" t="s">
        <v>19</v>
      </c>
      <c r="N121" s="227" t="s">
        <v>39</v>
      </c>
      <c r="O121" s="85"/>
      <c r="P121" s="228">
        <f>O121*H121</f>
        <v>0</v>
      </c>
      <c r="Q121" s="228">
        <v>0.00046999999999999999</v>
      </c>
      <c r="R121" s="228">
        <f>Q121*H121</f>
        <v>1.1383399999999999</v>
      </c>
      <c r="S121" s="228">
        <v>0</v>
      </c>
      <c r="T121" s="229">
        <f>S121*H121</f>
        <v>0</v>
      </c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  <c r="AR121" s="230" t="s">
        <v>135</v>
      </c>
      <c r="AT121" s="230" t="s">
        <v>115</v>
      </c>
      <c r="AU121" s="230" t="s">
        <v>78</v>
      </c>
      <c r="AY121" s="18" t="s">
        <v>112</v>
      </c>
      <c r="BE121" s="231">
        <f>IF(N121="základní",J121,0)</f>
        <v>0</v>
      </c>
      <c r="BF121" s="231">
        <f>IF(N121="snížená",J121,0)</f>
        <v>0</v>
      </c>
      <c r="BG121" s="231">
        <f>IF(N121="zákl. přenesená",J121,0)</f>
        <v>0</v>
      </c>
      <c r="BH121" s="231">
        <f>IF(N121="sníž. přenesená",J121,0)</f>
        <v>0</v>
      </c>
      <c r="BI121" s="231">
        <f>IF(N121="nulová",J121,0)</f>
        <v>0</v>
      </c>
      <c r="BJ121" s="18" t="s">
        <v>76</v>
      </c>
      <c r="BK121" s="231">
        <f>ROUND(I121*H121,2)</f>
        <v>0</v>
      </c>
      <c r="BL121" s="18" t="s">
        <v>135</v>
      </c>
      <c r="BM121" s="230" t="s">
        <v>611</v>
      </c>
    </row>
    <row r="122" s="13" customFormat="1">
      <c r="A122" s="13"/>
      <c r="B122" s="232"/>
      <c r="C122" s="233"/>
      <c r="D122" s="234" t="s">
        <v>122</v>
      </c>
      <c r="E122" s="235" t="s">
        <v>19</v>
      </c>
      <c r="F122" s="236" t="s">
        <v>275</v>
      </c>
      <c r="G122" s="233"/>
      <c r="H122" s="237">
        <v>563</v>
      </c>
      <c r="I122" s="238"/>
      <c r="J122" s="233"/>
      <c r="K122" s="233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122</v>
      </c>
      <c r="AU122" s="243" t="s">
        <v>78</v>
      </c>
      <c r="AV122" s="13" t="s">
        <v>78</v>
      </c>
      <c r="AW122" s="13" t="s">
        <v>31</v>
      </c>
      <c r="AX122" s="13" t="s">
        <v>68</v>
      </c>
      <c r="AY122" s="243" t="s">
        <v>112</v>
      </c>
    </row>
    <row r="123" s="13" customFormat="1">
      <c r="A123" s="13"/>
      <c r="B123" s="232"/>
      <c r="C123" s="233"/>
      <c r="D123" s="234" t="s">
        <v>122</v>
      </c>
      <c r="E123" s="235" t="s">
        <v>19</v>
      </c>
      <c r="F123" s="236" t="s">
        <v>276</v>
      </c>
      <c r="G123" s="233"/>
      <c r="H123" s="237">
        <v>180</v>
      </c>
      <c r="I123" s="238"/>
      <c r="J123" s="233"/>
      <c r="K123" s="233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122</v>
      </c>
      <c r="AU123" s="243" t="s">
        <v>78</v>
      </c>
      <c r="AV123" s="13" t="s">
        <v>78</v>
      </c>
      <c r="AW123" s="13" t="s">
        <v>31</v>
      </c>
      <c r="AX123" s="13" t="s">
        <v>68</v>
      </c>
      <c r="AY123" s="243" t="s">
        <v>112</v>
      </c>
    </row>
    <row r="124" s="13" customFormat="1">
      <c r="A124" s="13"/>
      <c r="B124" s="232"/>
      <c r="C124" s="233"/>
      <c r="D124" s="234" t="s">
        <v>122</v>
      </c>
      <c r="E124" s="235" t="s">
        <v>19</v>
      </c>
      <c r="F124" s="236" t="s">
        <v>277</v>
      </c>
      <c r="G124" s="233"/>
      <c r="H124" s="237">
        <v>49</v>
      </c>
      <c r="I124" s="238"/>
      <c r="J124" s="233"/>
      <c r="K124" s="233"/>
      <c r="L124" s="239"/>
      <c r="M124" s="240"/>
      <c r="N124" s="241"/>
      <c r="O124" s="241"/>
      <c r="P124" s="241"/>
      <c r="Q124" s="241"/>
      <c r="R124" s="241"/>
      <c r="S124" s="241"/>
      <c r="T124" s="24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3" t="s">
        <v>122</v>
      </c>
      <c r="AU124" s="243" t="s">
        <v>78</v>
      </c>
      <c r="AV124" s="13" t="s">
        <v>78</v>
      </c>
      <c r="AW124" s="13" t="s">
        <v>31</v>
      </c>
      <c r="AX124" s="13" t="s">
        <v>68</v>
      </c>
      <c r="AY124" s="243" t="s">
        <v>112</v>
      </c>
    </row>
    <row r="125" s="13" customFormat="1">
      <c r="A125" s="13"/>
      <c r="B125" s="232"/>
      <c r="C125" s="233"/>
      <c r="D125" s="234" t="s">
        <v>122</v>
      </c>
      <c r="E125" s="235" t="s">
        <v>19</v>
      </c>
      <c r="F125" s="236" t="s">
        <v>278</v>
      </c>
      <c r="G125" s="233"/>
      <c r="H125" s="237">
        <v>1212</v>
      </c>
      <c r="I125" s="238"/>
      <c r="J125" s="233"/>
      <c r="K125" s="233"/>
      <c r="L125" s="239"/>
      <c r="M125" s="240"/>
      <c r="N125" s="241"/>
      <c r="O125" s="241"/>
      <c r="P125" s="241"/>
      <c r="Q125" s="241"/>
      <c r="R125" s="241"/>
      <c r="S125" s="241"/>
      <c r="T125" s="24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3" t="s">
        <v>122</v>
      </c>
      <c r="AU125" s="243" t="s">
        <v>78</v>
      </c>
      <c r="AV125" s="13" t="s">
        <v>78</v>
      </c>
      <c r="AW125" s="13" t="s">
        <v>31</v>
      </c>
      <c r="AX125" s="13" t="s">
        <v>68</v>
      </c>
      <c r="AY125" s="243" t="s">
        <v>112</v>
      </c>
    </row>
    <row r="126" s="13" customFormat="1">
      <c r="A126" s="13"/>
      <c r="B126" s="232"/>
      <c r="C126" s="233"/>
      <c r="D126" s="234" t="s">
        <v>122</v>
      </c>
      <c r="E126" s="235" t="s">
        <v>19</v>
      </c>
      <c r="F126" s="236" t="s">
        <v>279</v>
      </c>
      <c r="G126" s="233"/>
      <c r="H126" s="237">
        <v>418</v>
      </c>
      <c r="I126" s="238"/>
      <c r="J126" s="233"/>
      <c r="K126" s="233"/>
      <c r="L126" s="239"/>
      <c r="M126" s="240"/>
      <c r="N126" s="241"/>
      <c r="O126" s="241"/>
      <c r="P126" s="241"/>
      <c r="Q126" s="241"/>
      <c r="R126" s="241"/>
      <c r="S126" s="241"/>
      <c r="T126" s="24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3" t="s">
        <v>122</v>
      </c>
      <c r="AU126" s="243" t="s">
        <v>78</v>
      </c>
      <c r="AV126" s="13" t="s">
        <v>78</v>
      </c>
      <c r="AW126" s="13" t="s">
        <v>31</v>
      </c>
      <c r="AX126" s="13" t="s">
        <v>68</v>
      </c>
      <c r="AY126" s="243" t="s">
        <v>112</v>
      </c>
    </row>
    <row r="127" s="14" customFormat="1">
      <c r="A127" s="14"/>
      <c r="B127" s="251"/>
      <c r="C127" s="252"/>
      <c r="D127" s="234" t="s">
        <v>122</v>
      </c>
      <c r="E127" s="253" t="s">
        <v>19</v>
      </c>
      <c r="F127" s="254" t="s">
        <v>187</v>
      </c>
      <c r="G127" s="252"/>
      <c r="H127" s="255">
        <v>2422</v>
      </c>
      <c r="I127" s="256"/>
      <c r="J127" s="252"/>
      <c r="K127" s="252"/>
      <c r="L127" s="257"/>
      <c r="M127" s="258"/>
      <c r="N127" s="259"/>
      <c r="O127" s="259"/>
      <c r="P127" s="259"/>
      <c r="Q127" s="259"/>
      <c r="R127" s="259"/>
      <c r="S127" s="259"/>
      <c r="T127" s="260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61" t="s">
        <v>122</v>
      </c>
      <c r="AU127" s="261" t="s">
        <v>78</v>
      </c>
      <c r="AV127" s="14" t="s">
        <v>135</v>
      </c>
      <c r="AW127" s="14" t="s">
        <v>31</v>
      </c>
      <c r="AX127" s="14" t="s">
        <v>76</v>
      </c>
      <c r="AY127" s="261" t="s">
        <v>112</v>
      </c>
    </row>
    <row r="128" s="12" customFormat="1" ht="22.8" customHeight="1">
      <c r="A128" s="12"/>
      <c r="B128" s="203"/>
      <c r="C128" s="204"/>
      <c r="D128" s="205" t="s">
        <v>67</v>
      </c>
      <c r="E128" s="217" t="s">
        <v>525</v>
      </c>
      <c r="F128" s="217" t="s">
        <v>526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SUM(P129:P144)</f>
        <v>0</v>
      </c>
      <c r="Q128" s="211"/>
      <c r="R128" s="212">
        <f>SUM(R129:R144)</f>
        <v>0</v>
      </c>
      <c r="S128" s="211"/>
      <c r="T128" s="213">
        <f>SUM(T129:T144)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76</v>
      </c>
      <c r="AT128" s="215" t="s">
        <v>67</v>
      </c>
      <c r="AU128" s="215" t="s">
        <v>76</v>
      </c>
      <c r="AY128" s="214" t="s">
        <v>112</v>
      </c>
      <c r="BK128" s="216">
        <f>SUM(BK129:BK144)</f>
        <v>0</v>
      </c>
    </row>
    <row r="129" s="2" customFormat="1" ht="36" customHeight="1">
      <c r="A129" s="39"/>
      <c r="B129" s="40"/>
      <c r="C129" s="219" t="s">
        <v>150</v>
      </c>
      <c r="D129" s="219" t="s">
        <v>115</v>
      </c>
      <c r="E129" s="220" t="s">
        <v>528</v>
      </c>
      <c r="F129" s="221" t="s">
        <v>529</v>
      </c>
      <c r="G129" s="222" t="s">
        <v>250</v>
      </c>
      <c r="H129" s="223">
        <v>1453.2000000000001</v>
      </c>
      <c r="I129" s="224"/>
      <c r="J129" s="225">
        <f>ROUND(I129*H129,2)</f>
        <v>0</v>
      </c>
      <c r="K129" s="221" t="s">
        <v>119</v>
      </c>
      <c r="L129" s="45"/>
      <c r="M129" s="226" t="s">
        <v>19</v>
      </c>
      <c r="N129" s="227" t="s">
        <v>39</v>
      </c>
      <c r="O129" s="85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135</v>
      </c>
      <c r="AT129" s="230" t="s">
        <v>115</v>
      </c>
      <c r="AU129" s="230" t="s">
        <v>78</v>
      </c>
      <c r="AY129" s="18" t="s">
        <v>112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76</v>
      </c>
      <c r="BK129" s="231">
        <f>ROUND(I129*H129,2)</f>
        <v>0</v>
      </c>
      <c r="BL129" s="18" t="s">
        <v>135</v>
      </c>
      <c r="BM129" s="230" t="s">
        <v>612</v>
      </c>
    </row>
    <row r="130" s="13" customFormat="1">
      <c r="A130" s="13"/>
      <c r="B130" s="232"/>
      <c r="C130" s="233"/>
      <c r="D130" s="234" t="s">
        <v>122</v>
      </c>
      <c r="E130" s="235" t="s">
        <v>19</v>
      </c>
      <c r="F130" s="236" t="s">
        <v>613</v>
      </c>
      <c r="G130" s="233"/>
      <c r="H130" s="237">
        <v>337.80000000000001</v>
      </c>
      <c r="I130" s="238"/>
      <c r="J130" s="233"/>
      <c r="K130" s="233"/>
      <c r="L130" s="239"/>
      <c r="M130" s="240"/>
      <c r="N130" s="241"/>
      <c r="O130" s="241"/>
      <c r="P130" s="241"/>
      <c r="Q130" s="241"/>
      <c r="R130" s="241"/>
      <c r="S130" s="241"/>
      <c r="T130" s="24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3" t="s">
        <v>122</v>
      </c>
      <c r="AU130" s="243" t="s">
        <v>78</v>
      </c>
      <c r="AV130" s="13" t="s">
        <v>78</v>
      </c>
      <c r="AW130" s="13" t="s">
        <v>31</v>
      </c>
      <c r="AX130" s="13" t="s">
        <v>68</v>
      </c>
      <c r="AY130" s="243" t="s">
        <v>112</v>
      </c>
    </row>
    <row r="131" s="13" customFormat="1">
      <c r="A131" s="13"/>
      <c r="B131" s="232"/>
      <c r="C131" s="233"/>
      <c r="D131" s="234" t="s">
        <v>122</v>
      </c>
      <c r="E131" s="235" t="s">
        <v>19</v>
      </c>
      <c r="F131" s="236" t="s">
        <v>614</v>
      </c>
      <c r="G131" s="233"/>
      <c r="H131" s="237">
        <v>108</v>
      </c>
      <c r="I131" s="238"/>
      <c r="J131" s="233"/>
      <c r="K131" s="233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122</v>
      </c>
      <c r="AU131" s="243" t="s">
        <v>78</v>
      </c>
      <c r="AV131" s="13" t="s">
        <v>78</v>
      </c>
      <c r="AW131" s="13" t="s">
        <v>31</v>
      </c>
      <c r="AX131" s="13" t="s">
        <v>68</v>
      </c>
      <c r="AY131" s="243" t="s">
        <v>112</v>
      </c>
    </row>
    <row r="132" s="13" customFormat="1">
      <c r="A132" s="13"/>
      <c r="B132" s="232"/>
      <c r="C132" s="233"/>
      <c r="D132" s="234" t="s">
        <v>122</v>
      </c>
      <c r="E132" s="235" t="s">
        <v>19</v>
      </c>
      <c r="F132" s="236" t="s">
        <v>615</v>
      </c>
      <c r="G132" s="233"/>
      <c r="H132" s="237">
        <v>29.399999999999999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122</v>
      </c>
      <c r="AU132" s="243" t="s">
        <v>78</v>
      </c>
      <c r="AV132" s="13" t="s">
        <v>78</v>
      </c>
      <c r="AW132" s="13" t="s">
        <v>31</v>
      </c>
      <c r="AX132" s="13" t="s">
        <v>68</v>
      </c>
      <c r="AY132" s="243" t="s">
        <v>112</v>
      </c>
    </row>
    <row r="133" s="13" customFormat="1">
      <c r="A133" s="13"/>
      <c r="B133" s="232"/>
      <c r="C133" s="233"/>
      <c r="D133" s="234" t="s">
        <v>122</v>
      </c>
      <c r="E133" s="235" t="s">
        <v>19</v>
      </c>
      <c r="F133" s="236" t="s">
        <v>616</v>
      </c>
      <c r="G133" s="233"/>
      <c r="H133" s="237">
        <v>727.20000000000005</v>
      </c>
      <c r="I133" s="238"/>
      <c r="J133" s="233"/>
      <c r="K133" s="233"/>
      <c r="L133" s="239"/>
      <c r="M133" s="240"/>
      <c r="N133" s="241"/>
      <c r="O133" s="241"/>
      <c r="P133" s="241"/>
      <c r="Q133" s="241"/>
      <c r="R133" s="241"/>
      <c r="S133" s="241"/>
      <c r="T133" s="24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3" t="s">
        <v>122</v>
      </c>
      <c r="AU133" s="243" t="s">
        <v>78</v>
      </c>
      <c r="AV133" s="13" t="s">
        <v>78</v>
      </c>
      <c r="AW133" s="13" t="s">
        <v>31</v>
      </c>
      <c r="AX133" s="13" t="s">
        <v>68</v>
      </c>
      <c r="AY133" s="243" t="s">
        <v>112</v>
      </c>
    </row>
    <row r="134" s="13" customFormat="1">
      <c r="A134" s="13"/>
      <c r="B134" s="232"/>
      <c r="C134" s="233"/>
      <c r="D134" s="234" t="s">
        <v>122</v>
      </c>
      <c r="E134" s="235" t="s">
        <v>19</v>
      </c>
      <c r="F134" s="236" t="s">
        <v>617</v>
      </c>
      <c r="G134" s="233"/>
      <c r="H134" s="237">
        <v>250.80000000000001</v>
      </c>
      <c r="I134" s="238"/>
      <c r="J134" s="233"/>
      <c r="K134" s="233"/>
      <c r="L134" s="239"/>
      <c r="M134" s="240"/>
      <c r="N134" s="241"/>
      <c r="O134" s="241"/>
      <c r="P134" s="241"/>
      <c r="Q134" s="241"/>
      <c r="R134" s="241"/>
      <c r="S134" s="241"/>
      <c r="T134" s="24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3" t="s">
        <v>122</v>
      </c>
      <c r="AU134" s="243" t="s">
        <v>78</v>
      </c>
      <c r="AV134" s="13" t="s">
        <v>78</v>
      </c>
      <c r="AW134" s="13" t="s">
        <v>31</v>
      </c>
      <c r="AX134" s="13" t="s">
        <v>68</v>
      </c>
      <c r="AY134" s="243" t="s">
        <v>112</v>
      </c>
    </row>
    <row r="135" s="14" customFormat="1">
      <c r="A135" s="14"/>
      <c r="B135" s="251"/>
      <c r="C135" s="252"/>
      <c r="D135" s="234" t="s">
        <v>122</v>
      </c>
      <c r="E135" s="253" t="s">
        <v>19</v>
      </c>
      <c r="F135" s="254" t="s">
        <v>187</v>
      </c>
      <c r="G135" s="252"/>
      <c r="H135" s="255">
        <v>1453.2000000000001</v>
      </c>
      <c r="I135" s="256"/>
      <c r="J135" s="252"/>
      <c r="K135" s="252"/>
      <c r="L135" s="257"/>
      <c r="M135" s="258"/>
      <c r="N135" s="259"/>
      <c r="O135" s="259"/>
      <c r="P135" s="259"/>
      <c r="Q135" s="259"/>
      <c r="R135" s="259"/>
      <c r="S135" s="259"/>
      <c r="T135" s="260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61" t="s">
        <v>122</v>
      </c>
      <c r="AU135" s="261" t="s">
        <v>78</v>
      </c>
      <c r="AV135" s="14" t="s">
        <v>135</v>
      </c>
      <c r="AW135" s="14" t="s">
        <v>31</v>
      </c>
      <c r="AX135" s="14" t="s">
        <v>76</v>
      </c>
      <c r="AY135" s="261" t="s">
        <v>112</v>
      </c>
    </row>
    <row r="136" s="2" customFormat="1" ht="36" customHeight="1">
      <c r="A136" s="39"/>
      <c r="B136" s="40"/>
      <c r="C136" s="219" t="s">
        <v>156</v>
      </c>
      <c r="D136" s="219" t="s">
        <v>115</v>
      </c>
      <c r="E136" s="220" t="s">
        <v>547</v>
      </c>
      <c r="F136" s="221" t="s">
        <v>548</v>
      </c>
      <c r="G136" s="222" t="s">
        <v>250</v>
      </c>
      <c r="H136" s="223">
        <v>27610.799999999999</v>
      </c>
      <c r="I136" s="224"/>
      <c r="J136" s="225">
        <f>ROUND(I136*H136,2)</f>
        <v>0</v>
      </c>
      <c r="K136" s="221" t="s">
        <v>119</v>
      </c>
      <c r="L136" s="45"/>
      <c r="M136" s="226" t="s">
        <v>19</v>
      </c>
      <c r="N136" s="227" t="s">
        <v>39</v>
      </c>
      <c r="O136" s="85"/>
      <c r="P136" s="228">
        <f>O136*H136</f>
        <v>0</v>
      </c>
      <c r="Q136" s="228">
        <v>0</v>
      </c>
      <c r="R136" s="228">
        <f>Q136*H136</f>
        <v>0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135</v>
      </c>
      <c r="AT136" s="230" t="s">
        <v>115</v>
      </c>
      <c r="AU136" s="230" t="s">
        <v>78</v>
      </c>
      <c r="AY136" s="18" t="s">
        <v>112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76</v>
      </c>
      <c r="BK136" s="231">
        <f>ROUND(I136*H136,2)</f>
        <v>0</v>
      </c>
      <c r="BL136" s="18" t="s">
        <v>135</v>
      </c>
      <c r="BM136" s="230" t="s">
        <v>618</v>
      </c>
    </row>
    <row r="137" s="13" customFormat="1">
      <c r="A137" s="13"/>
      <c r="B137" s="232"/>
      <c r="C137" s="233"/>
      <c r="D137" s="234" t="s">
        <v>122</v>
      </c>
      <c r="E137" s="235" t="s">
        <v>19</v>
      </c>
      <c r="F137" s="236" t="s">
        <v>619</v>
      </c>
      <c r="G137" s="233"/>
      <c r="H137" s="237">
        <v>27610.799999999999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122</v>
      </c>
      <c r="AU137" s="243" t="s">
        <v>78</v>
      </c>
      <c r="AV137" s="13" t="s">
        <v>78</v>
      </c>
      <c r="AW137" s="13" t="s">
        <v>31</v>
      </c>
      <c r="AX137" s="13" t="s">
        <v>76</v>
      </c>
      <c r="AY137" s="243" t="s">
        <v>112</v>
      </c>
    </row>
    <row r="138" s="2" customFormat="1" ht="24" customHeight="1">
      <c r="A138" s="39"/>
      <c r="B138" s="40"/>
      <c r="C138" s="219" t="s">
        <v>160</v>
      </c>
      <c r="D138" s="219" t="s">
        <v>115</v>
      </c>
      <c r="E138" s="220" t="s">
        <v>571</v>
      </c>
      <c r="F138" s="221" t="s">
        <v>572</v>
      </c>
      <c r="G138" s="222" t="s">
        <v>250</v>
      </c>
      <c r="H138" s="223">
        <v>1453.2000000000001</v>
      </c>
      <c r="I138" s="224"/>
      <c r="J138" s="225">
        <f>ROUND(I138*H138,2)</f>
        <v>0</v>
      </c>
      <c r="K138" s="221" t="s">
        <v>119</v>
      </c>
      <c r="L138" s="45"/>
      <c r="M138" s="226" t="s">
        <v>19</v>
      </c>
      <c r="N138" s="227" t="s">
        <v>39</v>
      </c>
      <c r="O138" s="85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135</v>
      </c>
      <c r="AT138" s="230" t="s">
        <v>115</v>
      </c>
      <c r="AU138" s="230" t="s">
        <v>78</v>
      </c>
      <c r="AY138" s="18" t="s">
        <v>112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76</v>
      </c>
      <c r="BK138" s="231">
        <f>ROUND(I138*H138,2)</f>
        <v>0</v>
      </c>
      <c r="BL138" s="18" t="s">
        <v>135</v>
      </c>
      <c r="BM138" s="230" t="s">
        <v>620</v>
      </c>
    </row>
    <row r="139" s="13" customFormat="1">
      <c r="A139" s="13"/>
      <c r="B139" s="232"/>
      <c r="C139" s="233"/>
      <c r="D139" s="234" t="s">
        <v>122</v>
      </c>
      <c r="E139" s="235" t="s">
        <v>19</v>
      </c>
      <c r="F139" s="236" t="s">
        <v>613</v>
      </c>
      <c r="G139" s="233"/>
      <c r="H139" s="237">
        <v>337.80000000000001</v>
      </c>
      <c r="I139" s="238"/>
      <c r="J139" s="233"/>
      <c r="K139" s="233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122</v>
      </c>
      <c r="AU139" s="243" t="s">
        <v>78</v>
      </c>
      <c r="AV139" s="13" t="s">
        <v>78</v>
      </c>
      <c r="AW139" s="13" t="s">
        <v>31</v>
      </c>
      <c r="AX139" s="13" t="s">
        <v>68</v>
      </c>
      <c r="AY139" s="243" t="s">
        <v>112</v>
      </c>
    </row>
    <row r="140" s="13" customFormat="1">
      <c r="A140" s="13"/>
      <c r="B140" s="232"/>
      <c r="C140" s="233"/>
      <c r="D140" s="234" t="s">
        <v>122</v>
      </c>
      <c r="E140" s="235" t="s">
        <v>19</v>
      </c>
      <c r="F140" s="236" t="s">
        <v>614</v>
      </c>
      <c r="G140" s="233"/>
      <c r="H140" s="237">
        <v>108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122</v>
      </c>
      <c r="AU140" s="243" t="s">
        <v>78</v>
      </c>
      <c r="AV140" s="13" t="s">
        <v>78</v>
      </c>
      <c r="AW140" s="13" t="s">
        <v>31</v>
      </c>
      <c r="AX140" s="13" t="s">
        <v>68</v>
      </c>
      <c r="AY140" s="243" t="s">
        <v>112</v>
      </c>
    </row>
    <row r="141" s="13" customFormat="1">
      <c r="A141" s="13"/>
      <c r="B141" s="232"/>
      <c r="C141" s="233"/>
      <c r="D141" s="234" t="s">
        <v>122</v>
      </c>
      <c r="E141" s="235" t="s">
        <v>19</v>
      </c>
      <c r="F141" s="236" t="s">
        <v>615</v>
      </c>
      <c r="G141" s="233"/>
      <c r="H141" s="237">
        <v>29.399999999999999</v>
      </c>
      <c r="I141" s="238"/>
      <c r="J141" s="233"/>
      <c r="K141" s="233"/>
      <c r="L141" s="239"/>
      <c r="M141" s="240"/>
      <c r="N141" s="241"/>
      <c r="O141" s="241"/>
      <c r="P141" s="241"/>
      <c r="Q141" s="241"/>
      <c r="R141" s="241"/>
      <c r="S141" s="241"/>
      <c r="T141" s="242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3" t="s">
        <v>122</v>
      </c>
      <c r="AU141" s="243" t="s">
        <v>78</v>
      </c>
      <c r="AV141" s="13" t="s">
        <v>78</v>
      </c>
      <c r="AW141" s="13" t="s">
        <v>31</v>
      </c>
      <c r="AX141" s="13" t="s">
        <v>68</v>
      </c>
      <c r="AY141" s="243" t="s">
        <v>112</v>
      </c>
    </row>
    <row r="142" s="13" customFormat="1">
      <c r="A142" s="13"/>
      <c r="B142" s="232"/>
      <c r="C142" s="233"/>
      <c r="D142" s="234" t="s">
        <v>122</v>
      </c>
      <c r="E142" s="235" t="s">
        <v>19</v>
      </c>
      <c r="F142" s="236" t="s">
        <v>616</v>
      </c>
      <c r="G142" s="233"/>
      <c r="H142" s="237">
        <v>727.20000000000005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122</v>
      </c>
      <c r="AU142" s="243" t="s">
        <v>78</v>
      </c>
      <c r="AV142" s="13" t="s">
        <v>78</v>
      </c>
      <c r="AW142" s="13" t="s">
        <v>31</v>
      </c>
      <c r="AX142" s="13" t="s">
        <v>68</v>
      </c>
      <c r="AY142" s="243" t="s">
        <v>112</v>
      </c>
    </row>
    <row r="143" s="13" customFormat="1">
      <c r="A143" s="13"/>
      <c r="B143" s="232"/>
      <c r="C143" s="233"/>
      <c r="D143" s="234" t="s">
        <v>122</v>
      </c>
      <c r="E143" s="235" t="s">
        <v>19</v>
      </c>
      <c r="F143" s="236" t="s">
        <v>617</v>
      </c>
      <c r="G143" s="233"/>
      <c r="H143" s="237">
        <v>250.80000000000001</v>
      </c>
      <c r="I143" s="238"/>
      <c r="J143" s="233"/>
      <c r="K143" s="233"/>
      <c r="L143" s="239"/>
      <c r="M143" s="240"/>
      <c r="N143" s="241"/>
      <c r="O143" s="241"/>
      <c r="P143" s="241"/>
      <c r="Q143" s="241"/>
      <c r="R143" s="241"/>
      <c r="S143" s="241"/>
      <c r="T143" s="24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3" t="s">
        <v>122</v>
      </c>
      <c r="AU143" s="243" t="s">
        <v>78</v>
      </c>
      <c r="AV143" s="13" t="s">
        <v>78</v>
      </c>
      <c r="AW143" s="13" t="s">
        <v>31</v>
      </c>
      <c r="AX143" s="13" t="s">
        <v>68</v>
      </c>
      <c r="AY143" s="243" t="s">
        <v>112</v>
      </c>
    </row>
    <row r="144" s="14" customFormat="1">
      <c r="A144" s="14"/>
      <c r="B144" s="251"/>
      <c r="C144" s="252"/>
      <c r="D144" s="234" t="s">
        <v>122</v>
      </c>
      <c r="E144" s="253" t="s">
        <v>19</v>
      </c>
      <c r="F144" s="254" t="s">
        <v>187</v>
      </c>
      <c r="G144" s="252"/>
      <c r="H144" s="255">
        <v>1453.2000000000001</v>
      </c>
      <c r="I144" s="256"/>
      <c r="J144" s="252"/>
      <c r="K144" s="252"/>
      <c r="L144" s="257"/>
      <c r="M144" s="258"/>
      <c r="N144" s="259"/>
      <c r="O144" s="259"/>
      <c r="P144" s="259"/>
      <c r="Q144" s="259"/>
      <c r="R144" s="259"/>
      <c r="S144" s="259"/>
      <c r="T144" s="260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1" t="s">
        <v>122</v>
      </c>
      <c r="AU144" s="261" t="s">
        <v>78</v>
      </c>
      <c r="AV144" s="14" t="s">
        <v>135</v>
      </c>
      <c r="AW144" s="14" t="s">
        <v>31</v>
      </c>
      <c r="AX144" s="14" t="s">
        <v>76</v>
      </c>
      <c r="AY144" s="261" t="s">
        <v>112</v>
      </c>
    </row>
    <row r="145" s="12" customFormat="1" ht="22.8" customHeight="1">
      <c r="A145" s="12"/>
      <c r="B145" s="203"/>
      <c r="C145" s="204"/>
      <c r="D145" s="205" t="s">
        <v>67</v>
      </c>
      <c r="E145" s="217" t="s">
        <v>578</v>
      </c>
      <c r="F145" s="217" t="s">
        <v>579</v>
      </c>
      <c r="G145" s="204"/>
      <c r="H145" s="204"/>
      <c r="I145" s="207"/>
      <c r="J145" s="218">
        <f>BK145</f>
        <v>0</v>
      </c>
      <c r="K145" s="204"/>
      <c r="L145" s="209"/>
      <c r="M145" s="210"/>
      <c r="N145" s="211"/>
      <c r="O145" s="211"/>
      <c r="P145" s="212">
        <f>P146</f>
        <v>0</v>
      </c>
      <c r="Q145" s="211"/>
      <c r="R145" s="212">
        <f>R146</f>
        <v>0</v>
      </c>
      <c r="S145" s="211"/>
      <c r="T145" s="213">
        <f>T146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4" t="s">
        <v>76</v>
      </c>
      <c r="AT145" s="215" t="s">
        <v>67</v>
      </c>
      <c r="AU145" s="215" t="s">
        <v>76</v>
      </c>
      <c r="AY145" s="214" t="s">
        <v>112</v>
      </c>
      <c r="BK145" s="216">
        <f>BK146</f>
        <v>0</v>
      </c>
    </row>
    <row r="146" s="2" customFormat="1" ht="36" customHeight="1">
      <c r="A146" s="39"/>
      <c r="B146" s="40"/>
      <c r="C146" s="219" t="s">
        <v>166</v>
      </c>
      <c r="D146" s="219" t="s">
        <v>115</v>
      </c>
      <c r="E146" s="220" t="s">
        <v>581</v>
      </c>
      <c r="F146" s="221" t="s">
        <v>582</v>
      </c>
      <c r="G146" s="222" t="s">
        <v>250</v>
      </c>
      <c r="H146" s="223">
        <v>1.986</v>
      </c>
      <c r="I146" s="224"/>
      <c r="J146" s="225">
        <f>ROUND(I146*H146,2)</f>
        <v>0</v>
      </c>
      <c r="K146" s="221" t="s">
        <v>119</v>
      </c>
      <c r="L146" s="45"/>
      <c r="M146" s="283" t="s">
        <v>19</v>
      </c>
      <c r="N146" s="284" t="s">
        <v>39</v>
      </c>
      <c r="O146" s="249"/>
      <c r="P146" s="285">
        <f>O146*H146</f>
        <v>0</v>
      </c>
      <c r="Q146" s="285">
        <v>0</v>
      </c>
      <c r="R146" s="285">
        <f>Q146*H146</f>
        <v>0</v>
      </c>
      <c r="S146" s="285">
        <v>0</v>
      </c>
      <c r="T146" s="286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135</v>
      </c>
      <c r="AT146" s="230" t="s">
        <v>115</v>
      </c>
      <c r="AU146" s="230" t="s">
        <v>78</v>
      </c>
      <c r="AY146" s="18" t="s">
        <v>112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76</v>
      </c>
      <c r="BK146" s="231">
        <f>ROUND(I146*H146,2)</f>
        <v>0</v>
      </c>
      <c r="BL146" s="18" t="s">
        <v>135</v>
      </c>
      <c r="BM146" s="230" t="s">
        <v>621</v>
      </c>
    </row>
    <row r="147" s="2" customFormat="1" ht="6.96" customHeight="1">
      <c r="A147" s="39"/>
      <c r="B147" s="60"/>
      <c r="C147" s="61"/>
      <c r="D147" s="61"/>
      <c r="E147" s="61"/>
      <c r="F147" s="61"/>
      <c r="G147" s="61"/>
      <c r="H147" s="61"/>
      <c r="I147" s="167"/>
      <c r="J147" s="61"/>
      <c r="K147" s="61"/>
      <c r="L147" s="45"/>
      <c r="M147" s="39"/>
      <c r="O147" s="39"/>
      <c r="P147" s="39"/>
      <c r="Q147" s="39"/>
      <c r="R147" s="39"/>
      <c r="S147" s="39"/>
      <c r="T147" s="39"/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</row>
  </sheetData>
  <sheetProtection sheet="1" autoFilter="0" formatColumns="0" formatRows="0" objects="1" scenarios="1" spinCount="100000" saltValue="WW8+Sa42URuPq4IU1n61c/onG7QHLYvHDTv1DCC73IetgUSQ4hGgq3omCML09cd5Mgify9b9YFjr8W6PaBF81Q==" hashValue="M5w0Af2yWesRSnj4FnuaOn7O9FRgH1lg/iZNXbV20qGv//XXUTq6YfNVPfXM/lsl5eV56mx2iIdxdv1RhsehYg==" algorithmName="SHA-512" password="CC35"/>
  <autoFilter ref="C84:K146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sheetFormatPr defaultRowHeight="13.5"/>
  <cols>
    <col min="1" max="1" width="8.33" style="287" customWidth="1"/>
    <col min="2" max="2" width="1.664063" style="287" customWidth="1"/>
    <col min="3" max="4" width="5" style="287" customWidth="1"/>
    <col min="5" max="5" width="11.67" style="287" customWidth="1"/>
    <col min="6" max="6" width="9.17" style="287" customWidth="1"/>
    <col min="7" max="7" width="5" style="287" customWidth="1"/>
    <col min="8" max="8" width="77.83" style="287" customWidth="1"/>
    <col min="9" max="10" width="20" style="287" customWidth="1"/>
    <col min="11" max="11" width="1.664063" style="287" customWidth="1"/>
  </cols>
  <sheetData>
    <row r="1" s="1" customFormat="1" ht="37.5" customHeight="1"/>
    <row r="2" s="1" customFormat="1" ht="7.5" customHeight="1">
      <c r="B2" s="288"/>
      <c r="C2" s="289"/>
      <c r="D2" s="289"/>
      <c r="E2" s="289"/>
      <c r="F2" s="289"/>
      <c r="G2" s="289"/>
      <c r="H2" s="289"/>
      <c r="I2" s="289"/>
      <c r="J2" s="289"/>
      <c r="K2" s="290"/>
    </row>
    <row r="3" s="16" customFormat="1" ht="45" customHeight="1">
      <c r="B3" s="291"/>
      <c r="C3" s="292" t="s">
        <v>622</v>
      </c>
      <c r="D3" s="292"/>
      <c r="E3" s="292"/>
      <c r="F3" s="292"/>
      <c r="G3" s="292"/>
      <c r="H3" s="292"/>
      <c r="I3" s="292"/>
      <c r="J3" s="292"/>
      <c r="K3" s="293"/>
    </row>
    <row r="4" s="1" customFormat="1" ht="25.5" customHeight="1">
      <c r="B4" s="294"/>
      <c r="C4" s="295" t="s">
        <v>623</v>
      </c>
      <c r="D4" s="295"/>
      <c r="E4" s="295"/>
      <c r="F4" s="295"/>
      <c r="G4" s="295"/>
      <c r="H4" s="295"/>
      <c r="I4" s="295"/>
      <c r="J4" s="295"/>
      <c r="K4" s="296"/>
    </row>
    <row r="5" s="1" customFormat="1" ht="5.25" customHeight="1">
      <c r="B5" s="294"/>
      <c r="C5" s="297"/>
      <c r="D5" s="297"/>
      <c r="E5" s="297"/>
      <c r="F5" s="297"/>
      <c r="G5" s="297"/>
      <c r="H5" s="297"/>
      <c r="I5" s="297"/>
      <c r="J5" s="297"/>
      <c r="K5" s="296"/>
    </row>
    <row r="6" s="1" customFormat="1" ht="15" customHeight="1">
      <c r="B6" s="294"/>
      <c r="C6" s="298" t="s">
        <v>624</v>
      </c>
      <c r="D6" s="298"/>
      <c r="E6" s="298"/>
      <c r="F6" s="298"/>
      <c r="G6" s="298"/>
      <c r="H6" s="298"/>
      <c r="I6" s="298"/>
      <c r="J6" s="298"/>
      <c r="K6" s="296"/>
    </row>
    <row r="7" s="1" customFormat="1" ht="15" customHeight="1">
      <c r="B7" s="299"/>
      <c r="C7" s="298" t="s">
        <v>625</v>
      </c>
      <c r="D7" s="298"/>
      <c r="E7" s="298"/>
      <c r="F7" s="298"/>
      <c r="G7" s="298"/>
      <c r="H7" s="298"/>
      <c r="I7" s="298"/>
      <c r="J7" s="298"/>
      <c r="K7" s="296"/>
    </row>
    <row r="8" s="1" customFormat="1" ht="12.75" customHeight="1">
      <c r="B8" s="299"/>
      <c r="C8" s="298"/>
      <c r="D8" s="298"/>
      <c r="E8" s="298"/>
      <c r="F8" s="298"/>
      <c r="G8" s="298"/>
      <c r="H8" s="298"/>
      <c r="I8" s="298"/>
      <c r="J8" s="298"/>
      <c r="K8" s="296"/>
    </row>
    <row r="9" s="1" customFormat="1" ht="15" customHeight="1">
      <c r="B9" s="299"/>
      <c r="C9" s="298" t="s">
        <v>626</v>
      </c>
      <c r="D9" s="298"/>
      <c r="E9" s="298"/>
      <c r="F9" s="298"/>
      <c r="G9" s="298"/>
      <c r="H9" s="298"/>
      <c r="I9" s="298"/>
      <c r="J9" s="298"/>
      <c r="K9" s="296"/>
    </row>
    <row r="10" s="1" customFormat="1" ht="15" customHeight="1">
      <c r="B10" s="299"/>
      <c r="C10" s="298"/>
      <c r="D10" s="298" t="s">
        <v>627</v>
      </c>
      <c r="E10" s="298"/>
      <c r="F10" s="298"/>
      <c r="G10" s="298"/>
      <c r="H10" s="298"/>
      <c r="I10" s="298"/>
      <c r="J10" s="298"/>
      <c r="K10" s="296"/>
    </row>
    <row r="11" s="1" customFormat="1" ht="15" customHeight="1">
      <c r="B11" s="299"/>
      <c r="C11" s="300"/>
      <c r="D11" s="298" t="s">
        <v>628</v>
      </c>
      <c r="E11" s="298"/>
      <c r="F11" s="298"/>
      <c r="G11" s="298"/>
      <c r="H11" s="298"/>
      <c r="I11" s="298"/>
      <c r="J11" s="298"/>
      <c r="K11" s="296"/>
    </row>
    <row r="12" s="1" customFormat="1" ht="15" customHeight="1">
      <c r="B12" s="299"/>
      <c r="C12" s="300"/>
      <c r="D12" s="298"/>
      <c r="E12" s="298"/>
      <c r="F12" s="298"/>
      <c r="G12" s="298"/>
      <c r="H12" s="298"/>
      <c r="I12" s="298"/>
      <c r="J12" s="298"/>
      <c r="K12" s="296"/>
    </row>
    <row r="13" s="1" customFormat="1" ht="15" customHeight="1">
      <c r="B13" s="299"/>
      <c r="C13" s="300"/>
      <c r="D13" s="301" t="s">
        <v>629</v>
      </c>
      <c r="E13" s="298"/>
      <c r="F13" s="298"/>
      <c r="G13" s="298"/>
      <c r="H13" s="298"/>
      <c r="I13" s="298"/>
      <c r="J13" s="298"/>
      <c r="K13" s="296"/>
    </row>
    <row r="14" s="1" customFormat="1" ht="12.75" customHeight="1">
      <c r="B14" s="299"/>
      <c r="C14" s="300"/>
      <c r="D14" s="300"/>
      <c r="E14" s="300"/>
      <c r="F14" s="300"/>
      <c r="G14" s="300"/>
      <c r="H14" s="300"/>
      <c r="I14" s="300"/>
      <c r="J14" s="300"/>
      <c r="K14" s="296"/>
    </row>
    <row r="15" s="1" customFormat="1" ht="15" customHeight="1">
      <c r="B15" s="299"/>
      <c r="C15" s="300"/>
      <c r="D15" s="298" t="s">
        <v>630</v>
      </c>
      <c r="E15" s="298"/>
      <c r="F15" s="298"/>
      <c r="G15" s="298"/>
      <c r="H15" s="298"/>
      <c r="I15" s="298"/>
      <c r="J15" s="298"/>
      <c r="K15" s="296"/>
    </row>
    <row r="16" s="1" customFormat="1" ht="15" customHeight="1">
      <c r="B16" s="299"/>
      <c r="C16" s="300"/>
      <c r="D16" s="298" t="s">
        <v>631</v>
      </c>
      <c r="E16" s="298"/>
      <c r="F16" s="298"/>
      <c r="G16" s="298"/>
      <c r="H16" s="298"/>
      <c r="I16" s="298"/>
      <c r="J16" s="298"/>
      <c r="K16" s="296"/>
    </row>
    <row r="17" s="1" customFormat="1" ht="15" customHeight="1">
      <c r="B17" s="299"/>
      <c r="C17" s="300"/>
      <c r="D17" s="298" t="s">
        <v>632</v>
      </c>
      <c r="E17" s="298"/>
      <c r="F17" s="298"/>
      <c r="G17" s="298"/>
      <c r="H17" s="298"/>
      <c r="I17" s="298"/>
      <c r="J17" s="298"/>
      <c r="K17" s="296"/>
    </row>
    <row r="18" s="1" customFormat="1" ht="15" customHeight="1">
      <c r="B18" s="299"/>
      <c r="C18" s="300"/>
      <c r="D18" s="300"/>
      <c r="E18" s="302" t="s">
        <v>75</v>
      </c>
      <c r="F18" s="298" t="s">
        <v>633</v>
      </c>
      <c r="G18" s="298"/>
      <c r="H18" s="298"/>
      <c r="I18" s="298"/>
      <c r="J18" s="298"/>
      <c r="K18" s="296"/>
    </row>
    <row r="19" s="1" customFormat="1" ht="15" customHeight="1">
      <c r="B19" s="299"/>
      <c r="C19" s="300"/>
      <c r="D19" s="300"/>
      <c r="E19" s="302" t="s">
        <v>634</v>
      </c>
      <c r="F19" s="298" t="s">
        <v>635</v>
      </c>
      <c r="G19" s="298"/>
      <c r="H19" s="298"/>
      <c r="I19" s="298"/>
      <c r="J19" s="298"/>
      <c r="K19" s="296"/>
    </row>
    <row r="20" s="1" customFormat="1" ht="15" customHeight="1">
      <c r="B20" s="299"/>
      <c r="C20" s="300"/>
      <c r="D20" s="300"/>
      <c r="E20" s="302" t="s">
        <v>636</v>
      </c>
      <c r="F20" s="298" t="s">
        <v>637</v>
      </c>
      <c r="G20" s="298"/>
      <c r="H20" s="298"/>
      <c r="I20" s="298"/>
      <c r="J20" s="298"/>
      <c r="K20" s="296"/>
    </row>
    <row r="21" s="1" customFormat="1" ht="15" customHeight="1">
      <c r="B21" s="299"/>
      <c r="C21" s="300"/>
      <c r="D21" s="300"/>
      <c r="E21" s="302" t="s">
        <v>638</v>
      </c>
      <c r="F21" s="298" t="s">
        <v>639</v>
      </c>
      <c r="G21" s="298"/>
      <c r="H21" s="298"/>
      <c r="I21" s="298"/>
      <c r="J21" s="298"/>
      <c r="K21" s="296"/>
    </row>
    <row r="22" s="1" customFormat="1" ht="15" customHeight="1">
      <c r="B22" s="299"/>
      <c r="C22" s="300"/>
      <c r="D22" s="300"/>
      <c r="E22" s="302" t="s">
        <v>640</v>
      </c>
      <c r="F22" s="298" t="s">
        <v>641</v>
      </c>
      <c r="G22" s="298"/>
      <c r="H22" s="298"/>
      <c r="I22" s="298"/>
      <c r="J22" s="298"/>
      <c r="K22" s="296"/>
    </row>
    <row r="23" s="1" customFormat="1" ht="15" customHeight="1">
      <c r="B23" s="299"/>
      <c r="C23" s="300"/>
      <c r="D23" s="300"/>
      <c r="E23" s="302" t="s">
        <v>642</v>
      </c>
      <c r="F23" s="298" t="s">
        <v>643</v>
      </c>
      <c r="G23" s="298"/>
      <c r="H23" s="298"/>
      <c r="I23" s="298"/>
      <c r="J23" s="298"/>
      <c r="K23" s="296"/>
    </row>
    <row r="24" s="1" customFormat="1" ht="12.75" customHeight="1">
      <c r="B24" s="299"/>
      <c r="C24" s="300"/>
      <c r="D24" s="300"/>
      <c r="E24" s="300"/>
      <c r="F24" s="300"/>
      <c r="G24" s="300"/>
      <c r="H24" s="300"/>
      <c r="I24" s="300"/>
      <c r="J24" s="300"/>
      <c r="K24" s="296"/>
    </row>
    <row r="25" s="1" customFormat="1" ht="15" customHeight="1">
      <c r="B25" s="299"/>
      <c r="C25" s="298" t="s">
        <v>644</v>
      </c>
      <c r="D25" s="298"/>
      <c r="E25" s="298"/>
      <c r="F25" s="298"/>
      <c r="G25" s="298"/>
      <c r="H25" s="298"/>
      <c r="I25" s="298"/>
      <c r="J25" s="298"/>
      <c r="K25" s="296"/>
    </row>
    <row r="26" s="1" customFormat="1" ht="15" customHeight="1">
      <c r="B26" s="299"/>
      <c r="C26" s="298" t="s">
        <v>645</v>
      </c>
      <c r="D26" s="298"/>
      <c r="E26" s="298"/>
      <c r="F26" s="298"/>
      <c r="G26" s="298"/>
      <c r="H26" s="298"/>
      <c r="I26" s="298"/>
      <c r="J26" s="298"/>
      <c r="K26" s="296"/>
    </row>
    <row r="27" s="1" customFormat="1" ht="15" customHeight="1">
      <c r="B27" s="299"/>
      <c r="C27" s="298"/>
      <c r="D27" s="298" t="s">
        <v>646</v>
      </c>
      <c r="E27" s="298"/>
      <c r="F27" s="298"/>
      <c r="G27" s="298"/>
      <c r="H27" s="298"/>
      <c r="I27" s="298"/>
      <c r="J27" s="298"/>
      <c r="K27" s="296"/>
    </row>
    <row r="28" s="1" customFormat="1" ht="15" customHeight="1">
      <c r="B28" s="299"/>
      <c r="C28" s="300"/>
      <c r="D28" s="298" t="s">
        <v>647</v>
      </c>
      <c r="E28" s="298"/>
      <c r="F28" s="298"/>
      <c r="G28" s="298"/>
      <c r="H28" s="298"/>
      <c r="I28" s="298"/>
      <c r="J28" s="298"/>
      <c r="K28" s="296"/>
    </row>
    <row r="29" s="1" customFormat="1" ht="12.75" customHeight="1">
      <c r="B29" s="299"/>
      <c r="C29" s="300"/>
      <c r="D29" s="300"/>
      <c r="E29" s="300"/>
      <c r="F29" s="300"/>
      <c r="G29" s="300"/>
      <c r="H29" s="300"/>
      <c r="I29" s="300"/>
      <c r="J29" s="300"/>
      <c r="K29" s="296"/>
    </row>
    <row r="30" s="1" customFormat="1" ht="15" customHeight="1">
      <c r="B30" s="299"/>
      <c r="C30" s="300"/>
      <c r="D30" s="298" t="s">
        <v>648</v>
      </c>
      <c r="E30" s="298"/>
      <c r="F30" s="298"/>
      <c r="G30" s="298"/>
      <c r="H30" s="298"/>
      <c r="I30" s="298"/>
      <c r="J30" s="298"/>
      <c r="K30" s="296"/>
    </row>
    <row r="31" s="1" customFormat="1" ht="15" customHeight="1">
      <c r="B31" s="299"/>
      <c r="C31" s="300"/>
      <c r="D31" s="298" t="s">
        <v>649</v>
      </c>
      <c r="E31" s="298"/>
      <c r="F31" s="298"/>
      <c r="G31" s="298"/>
      <c r="H31" s="298"/>
      <c r="I31" s="298"/>
      <c r="J31" s="298"/>
      <c r="K31" s="296"/>
    </row>
    <row r="32" s="1" customFormat="1" ht="12.75" customHeight="1">
      <c r="B32" s="299"/>
      <c r="C32" s="300"/>
      <c r="D32" s="300"/>
      <c r="E32" s="300"/>
      <c r="F32" s="300"/>
      <c r="G32" s="300"/>
      <c r="H32" s="300"/>
      <c r="I32" s="300"/>
      <c r="J32" s="300"/>
      <c r="K32" s="296"/>
    </row>
    <row r="33" s="1" customFormat="1" ht="15" customHeight="1">
      <c r="B33" s="299"/>
      <c r="C33" s="300"/>
      <c r="D33" s="298" t="s">
        <v>650</v>
      </c>
      <c r="E33" s="298"/>
      <c r="F33" s="298"/>
      <c r="G33" s="298"/>
      <c r="H33" s="298"/>
      <c r="I33" s="298"/>
      <c r="J33" s="298"/>
      <c r="K33" s="296"/>
    </row>
    <row r="34" s="1" customFormat="1" ht="15" customHeight="1">
      <c r="B34" s="299"/>
      <c r="C34" s="300"/>
      <c r="D34" s="298" t="s">
        <v>651</v>
      </c>
      <c r="E34" s="298"/>
      <c r="F34" s="298"/>
      <c r="G34" s="298"/>
      <c r="H34" s="298"/>
      <c r="I34" s="298"/>
      <c r="J34" s="298"/>
      <c r="K34" s="296"/>
    </row>
    <row r="35" s="1" customFormat="1" ht="15" customHeight="1">
      <c r="B35" s="299"/>
      <c r="C35" s="300"/>
      <c r="D35" s="298" t="s">
        <v>652</v>
      </c>
      <c r="E35" s="298"/>
      <c r="F35" s="298"/>
      <c r="G35" s="298"/>
      <c r="H35" s="298"/>
      <c r="I35" s="298"/>
      <c r="J35" s="298"/>
      <c r="K35" s="296"/>
    </row>
    <row r="36" s="1" customFormat="1" ht="15" customHeight="1">
      <c r="B36" s="299"/>
      <c r="C36" s="300"/>
      <c r="D36" s="298"/>
      <c r="E36" s="301" t="s">
        <v>98</v>
      </c>
      <c r="F36" s="298"/>
      <c r="G36" s="298" t="s">
        <v>653</v>
      </c>
      <c r="H36" s="298"/>
      <c r="I36" s="298"/>
      <c r="J36" s="298"/>
      <c r="K36" s="296"/>
    </row>
    <row r="37" s="1" customFormat="1" ht="30.75" customHeight="1">
      <c r="B37" s="299"/>
      <c r="C37" s="300"/>
      <c r="D37" s="298"/>
      <c r="E37" s="301" t="s">
        <v>654</v>
      </c>
      <c r="F37" s="298"/>
      <c r="G37" s="298" t="s">
        <v>655</v>
      </c>
      <c r="H37" s="298"/>
      <c r="I37" s="298"/>
      <c r="J37" s="298"/>
      <c r="K37" s="296"/>
    </row>
    <row r="38" s="1" customFormat="1" ht="15" customHeight="1">
      <c r="B38" s="299"/>
      <c r="C38" s="300"/>
      <c r="D38" s="298"/>
      <c r="E38" s="301" t="s">
        <v>49</v>
      </c>
      <c r="F38" s="298"/>
      <c r="G38" s="298" t="s">
        <v>656</v>
      </c>
      <c r="H38" s="298"/>
      <c r="I38" s="298"/>
      <c r="J38" s="298"/>
      <c r="K38" s="296"/>
    </row>
    <row r="39" s="1" customFormat="1" ht="15" customHeight="1">
      <c r="B39" s="299"/>
      <c r="C39" s="300"/>
      <c r="D39" s="298"/>
      <c r="E39" s="301" t="s">
        <v>50</v>
      </c>
      <c r="F39" s="298"/>
      <c r="G39" s="298" t="s">
        <v>657</v>
      </c>
      <c r="H39" s="298"/>
      <c r="I39" s="298"/>
      <c r="J39" s="298"/>
      <c r="K39" s="296"/>
    </row>
    <row r="40" s="1" customFormat="1" ht="15" customHeight="1">
      <c r="B40" s="299"/>
      <c r="C40" s="300"/>
      <c r="D40" s="298"/>
      <c r="E40" s="301" t="s">
        <v>99</v>
      </c>
      <c r="F40" s="298"/>
      <c r="G40" s="298" t="s">
        <v>658</v>
      </c>
      <c r="H40" s="298"/>
      <c r="I40" s="298"/>
      <c r="J40" s="298"/>
      <c r="K40" s="296"/>
    </row>
    <row r="41" s="1" customFormat="1" ht="15" customHeight="1">
      <c r="B41" s="299"/>
      <c r="C41" s="300"/>
      <c r="D41" s="298"/>
      <c r="E41" s="301" t="s">
        <v>100</v>
      </c>
      <c r="F41" s="298"/>
      <c r="G41" s="298" t="s">
        <v>659</v>
      </c>
      <c r="H41" s="298"/>
      <c r="I41" s="298"/>
      <c r="J41" s="298"/>
      <c r="K41" s="296"/>
    </row>
    <row r="42" s="1" customFormat="1" ht="15" customHeight="1">
      <c r="B42" s="299"/>
      <c r="C42" s="300"/>
      <c r="D42" s="298"/>
      <c r="E42" s="301" t="s">
        <v>660</v>
      </c>
      <c r="F42" s="298"/>
      <c r="G42" s="298" t="s">
        <v>661</v>
      </c>
      <c r="H42" s="298"/>
      <c r="I42" s="298"/>
      <c r="J42" s="298"/>
      <c r="K42" s="296"/>
    </row>
    <row r="43" s="1" customFormat="1" ht="15" customHeight="1">
      <c r="B43" s="299"/>
      <c r="C43" s="300"/>
      <c r="D43" s="298"/>
      <c r="E43" s="301"/>
      <c r="F43" s="298"/>
      <c r="G43" s="298" t="s">
        <v>662</v>
      </c>
      <c r="H43" s="298"/>
      <c r="I43" s="298"/>
      <c r="J43" s="298"/>
      <c r="K43" s="296"/>
    </row>
    <row r="44" s="1" customFormat="1" ht="15" customHeight="1">
      <c r="B44" s="299"/>
      <c r="C44" s="300"/>
      <c r="D44" s="298"/>
      <c r="E44" s="301" t="s">
        <v>663</v>
      </c>
      <c r="F44" s="298"/>
      <c r="G44" s="298" t="s">
        <v>664</v>
      </c>
      <c r="H44" s="298"/>
      <c r="I44" s="298"/>
      <c r="J44" s="298"/>
      <c r="K44" s="296"/>
    </row>
    <row r="45" s="1" customFormat="1" ht="15" customHeight="1">
      <c r="B45" s="299"/>
      <c r="C45" s="300"/>
      <c r="D45" s="298"/>
      <c r="E45" s="301" t="s">
        <v>102</v>
      </c>
      <c r="F45" s="298"/>
      <c r="G45" s="298" t="s">
        <v>665</v>
      </c>
      <c r="H45" s="298"/>
      <c r="I45" s="298"/>
      <c r="J45" s="298"/>
      <c r="K45" s="296"/>
    </row>
    <row r="46" s="1" customFormat="1" ht="12.75" customHeight="1">
      <c r="B46" s="299"/>
      <c r="C46" s="300"/>
      <c r="D46" s="298"/>
      <c r="E46" s="298"/>
      <c r="F46" s="298"/>
      <c r="G46" s="298"/>
      <c r="H46" s="298"/>
      <c r="I46" s="298"/>
      <c r="J46" s="298"/>
      <c r="K46" s="296"/>
    </row>
    <row r="47" s="1" customFormat="1" ht="15" customHeight="1">
      <c r="B47" s="299"/>
      <c r="C47" s="300"/>
      <c r="D47" s="298" t="s">
        <v>666</v>
      </c>
      <c r="E47" s="298"/>
      <c r="F47" s="298"/>
      <c r="G47" s="298"/>
      <c r="H47" s="298"/>
      <c r="I47" s="298"/>
      <c r="J47" s="298"/>
      <c r="K47" s="296"/>
    </row>
    <row r="48" s="1" customFormat="1" ht="15" customHeight="1">
      <c r="B48" s="299"/>
      <c r="C48" s="300"/>
      <c r="D48" s="300"/>
      <c r="E48" s="298" t="s">
        <v>667</v>
      </c>
      <c r="F48" s="298"/>
      <c r="G48" s="298"/>
      <c r="H48" s="298"/>
      <c r="I48" s="298"/>
      <c r="J48" s="298"/>
      <c r="K48" s="296"/>
    </row>
    <row r="49" s="1" customFormat="1" ht="15" customHeight="1">
      <c r="B49" s="299"/>
      <c r="C49" s="300"/>
      <c r="D49" s="300"/>
      <c r="E49" s="298" t="s">
        <v>668</v>
      </c>
      <c r="F49" s="298"/>
      <c r="G49" s="298"/>
      <c r="H49" s="298"/>
      <c r="I49" s="298"/>
      <c r="J49" s="298"/>
      <c r="K49" s="296"/>
    </row>
    <row r="50" s="1" customFormat="1" ht="15" customHeight="1">
      <c r="B50" s="299"/>
      <c r="C50" s="300"/>
      <c r="D50" s="300"/>
      <c r="E50" s="298" t="s">
        <v>669</v>
      </c>
      <c r="F50" s="298"/>
      <c r="G50" s="298"/>
      <c r="H50" s="298"/>
      <c r="I50" s="298"/>
      <c r="J50" s="298"/>
      <c r="K50" s="296"/>
    </row>
    <row r="51" s="1" customFormat="1" ht="15" customHeight="1">
      <c r="B51" s="299"/>
      <c r="C51" s="300"/>
      <c r="D51" s="298" t="s">
        <v>670</v>
      </c>
      <c r="E51" s="298"/>
      <c r="F51" s="298"/>
      <c r="G51" s="298"/>
      <c r="H51" s="298"/>
      <c r="I51" s="298"/>
      <c r="J51" s="298"/>
      <c r="K51" s="296"/>
    </row>
    <row r="52" s="1" customFormat="1" ht="25.5" customHeight="1">
      <c r="B52" s="294"/>
      <c r="C52" s="295" t="s">
        <v>671</v>
      </c>
      <c r="D52" s="295"/>
      <c r="E52" s="295"/>
      <c r="F52" s="295"/>
      <c r="G52" s="295"/>
      <c r="H52" s="295"/>
      <c r="I52" s="295"/>
      <c r="J52" s="295"/>
      <c r="K52" s="296"/>
    </row>
    <row r="53" s="1" customFormat="1" ht="5.25" customHeight="1">
      <c r="B53" s="294"/>
      <c r="C53" s="297"/>
      <c r="D53" s="297"/>
      <c r="E53" s="297"/>
      <c r="F53" s="297"/>
      <c r="G53" s="297"/>
      <c r="H53" s="297"/>
      <c r="I53" s="297"/>
      <c r="J53" s="297"/>
      <c r="K53" s="296"/>
    </row>
    <row r="54" s="1" customFormat="1" ht="15" customHeight="1">
      <c r="B54" s="294"/>
      <c r="C54" s="298" t="s">
        <v>672</v>
      </c>
      <c r="D54" s="298"/>
      <c r="E54" s="298"/>
      <c r="F54" s="298"/>
      <c r="G54" s="298"/>
      <c r="H54" s="298"/>
      <c r="I54" s="298"/>
      <c r="J54" s="298"/>
      <c r="K54" s="296"/>
    </row>
    <row r="55" s="1" customFormat="1" ht="15" customHeight="1">
      <c r="B55" s="294"/>
      <c r="C55" s="298" t="s">
        <v>673</v>
      </c>
      <c r="D55" s="298"/>
      <c r="E55" s="298"/>
      <c r="F55" s="298"/>
      <c r="G55" s="298"/>
      <c r="H55" s="298"/>
      <c r="I55" s="298"/>
      <c r="J55" s="298"/>
      <c r="K55" s="296"/>
    </row>
    <row r="56" s="1" customFormat="1" ht="12.75" customHeight="1">
      <c r="B56" s="294"/>
      <c r="C56" s="298"/>
      <c r="D56" s="298"/>
      <c r="E56" s="298"/>
      <c r="F56" s="298"/>
      <c r="G56" s="298"/>
      <c r="H56" s="298"/>
      <c r="I56" s="298"/>
      <c r="J56" s="298"/>
      <c r="K56" s="296"/>
    </row>
    <row r="57" s="1" customFormat="1" ht="15" customHeight="1">
      <c r="B57" s="294"/>
      <c r="C57" s="298" t="s">
        <v>674</v>
      </c>
      <c r="D57" s="298"/>
      <c r="E57" s="298"/>
      <c r="F57" s="298"/>
      <c r="G57" s="298"/>
      <c r="H57" s="298"/>
      <c r="I57" s="298"/>
      <c r="J57" s="298"/>
      <c r="K57" s="296"/>
    </row>
    <row r="58" s="1" customFormat="1" ht="15" customHeight="1">
      <c r="B58" s="294"/>
      <c r="C58" s="300"/>
      <c r="D58" s="298" t="s">
        <v>675</v>
      </c>
      <c r="E58" s="298"/>
      <c r="F58" s="298"/>
      <c r="G58" s="298"/>
      <c r="H58" s="298"/>
      <c r="I58" s="298"/>
      <c r="J58" s="298"/>
      <c r="K58" s="296"/>
    </row>
    <row r="59" s="1" customFormat="1" ht="15" customHeight="1">
      <c r="B59" s="294"/>
      <c r="C59" s="300"/>
      <c r="D59" s="298" t="s">
        <v>676</v>
      </c>
      <c r="E59" s="298"/>
      <c r="F59" s="298"/>
      <c r="G59" s="298"/>
      <c r="H59" s="298"/>
      <c r="I59" s="298"/>
      <c r="J59" s="298"/>
      <c r="K59" s="296"/>
    </row>
    <row r="60" s="1" customFormat="1" ht="15" customHeight="1">
      <c r="B60" s="294"/>
      <c r="C60" s="300"/>
      <c r="D60" s="298" t="s">
        <v>677</v>
      </c>
      <c r="E60" s="298"/>
      <c r="F60" s="298"/>
      <c r="G60" s="298"/>
      <c r="H60" s="298"/>
      <c r="I60" s="298"/>
      <c r="J60" s="298"/>
      <c r="K60" s="296"/>
    </row>
    <row r="61" s="1" customFormat="1" ht="15" customHeight="1">
      <c r="B61" s="294"/>
      <c r="C61" s="300"/>
      <c r="D61" s="298" t="s">
        <v>678</v>
      </c>
      <c r="E61" s="298"/>
      <c r="F61" s="298"/>
      <c r="G61" s="298"/>
      <c r="H61" s="298"/>
      <c r="I61" s="298"/>
      <c r="J61" s="298"/>
      <c r="K61" s="296"/>
    </row>
    <row r="62" s="1" customFormat="1" ht="15" customHeight="1">
      <c r="B62" s="294"/>
      <c r="C62" s="300"/>
      <c r="D62" s="303" t="s">
        <v>679</v>
      </c>
      <c r="E62" s="303"/>
      <c r="F62" s="303"/>
      <c r="G62" s="303"/>
      <c r="H62" s="303"/>
      <c r="I62" s="303"/>
      <c r="J62" s="303"/>
      <c r="K62" s="296"/>
    </row>
    <row r="63" s="1" customFormat="1" ht="15" customHeight="1">
      <c r="B63" s="294"/>
      <c r="C63" s="300"/>
      <c r="D63" s="298" t="s">
        <v>680</v>
      </c>
      <c r="E63" s="298"/>
      <c r="F63" s="298"/>
      <c r="G63" s="298"/>
      <c r="H63" s="298"/>
      <c r="I63" s="298"/>
      <c r="J63" s="298"/>
      <c r="K63" s="296"/>
    </row>
    <row r="64" s="1" customFormat="1" ht="12.75" customHeight="1">
      <c r="B64" s="294"/>
      <c r="C64" s="300"/>
      <c r="D64" s="300"/>
      <c r="E64" s="304"/>
      <c r="F64" s="300"/>
      <c r="G64" s="300"/>
      <c r="H64" s="300"/>
      <c r="I64" s="300"/>
      <c r="J64" s="300"/>
      <c r="K64" s="296"/>
    </row>
    <row r="65" s="1" customFormat="1" ht="15" customHeight="1">
      <c r="B65" s="294"/>
      <c r="C65" s="300"/>
      <c r="D65" s="298" t="s">
        <v>681</v>
      </c>
      <c r="E65" s="298"/>
      <c r="F65" s="298"/>
      <c r="G65" s="298"/>
      <c r="H65" s="298"/>
      <c r="I65" s="298"/>
      <c r="J65" s="298"/>
      <c r="K65" s="296"/>
    </row>
    <row r="66" s="1" customFormat="1" ht="15" customHeight="1">
      <c r="B66" s="294"/>
      <c r="C66" s="300"/>
      <c r="D66" s="303" t="s">
        <v>682</v>
      </c>
      <c r="E66" s="303"/>
      <c r="F66" s="303"/>
      <c r="G66" s="303"/>
      <c r="H66" s="303"/>
      <c r="I66" s="303"/>
      <c r="J66" s="303"/>
      <c r="K66" s="296"/>
    </row>
    <row r="67" s="1" customFormat="1" ht="15" customHeight="1">
      <c r="B67" s="294"/>
      <c r="C67" s="300"/>
      <c r="D67" s="298" t="s">
        <v>683</v>
      </c>
      <c r="E67" s="298"/>
      <c r="F67" s="298"/>
      <c r="G67" s="298"/>
      <c r="H67" s="298"/>
      <c r="I67" s="298"/>
      <c r="J67" s="298"/>
      <c r="K67" s="296"/>
    </row>
    <row r="68" s="1" customFormat="1" ht="15" customHeight="1">
      <c r="B68" s="294"/>
      <c r="C68" s="300"/>
      <c r="D68" s="298" t="s">
        <v>684</v>
      </c>
      <c r="E68" s="298"/>
      <c r="F68" s="298"/>
      <c r="G68" s="298"/>
      <c r="H68" s="298"/>
      <c r="I68" s="298"/>
      <c r="J68" s="298"/>
      <c r="K68" s="296"/>
    </row>
    <row r="69" s="1" customFormat="1" ht="15" customHeight="1">
      <c r="B69" s="294"/>
      <c r="C69" s="300"/>
      <c r="D69" s="298" t="s">
        <v>685</v>
      </c>
      <c r="E69" s="298"/>
      <c r="F69" s="298"/>
      <c r="G69" s="298"/>
      <c r="H69" s="298"/>
      <c r="I69" s="298"/>
      <c r="J69" s="298"/>
      <c r="K69" s="296"/>
    </row>
    <row r="70" s="1" customFormat="1" ht="15" customHeight="1">
      <c r="B70" s="294"/>
      <c r="C70" s="300"/>
      <c r="D70" s="298" t="s">
        <v>686</v>
      </c>
      <c r="E70" s="298"/>
      <c r="F70" s="298"/>
      <c r="G70" s="298"/>
      <c r="H70" s="298"/>
      <c r="I70" s="298"/>
      <c r="J70" s="298"/>
      <c r="K70" s="296"/>
    </row>
    <row r="71" s="1" customFormat="1" ht="12.75" customHeight="1">
      <c r="B71" s="305"/>
      <c r="C71" s="306"/>
      <c r="D71" s="306"/>
      <c r="E71" s="306"/>
      <c r="F71" s="306"/>
      <c r="G71" s="306"/>
      <c r="H71" s="306"/>
      <c r="I71" s="306"/>
      <c r="J71" s="306"/>
      <c r="K71" s="307"/>
    </row>
    <row r="72" s="1" customFormat="1" ht="18.75" customHeight="1">
      <c r="B72" s="308"/>
      <c r="C72" s="308"/>
      <c r="D72" s="308"/>
      <c r="E72" s="308"/>
      <c r="F72" s="308"/>
      <c r="G72" s="308"/>
      <c r="H72" s="308"/>
      <c r="I72" s="308"/>
      <c r="J72" s="308"/>
      <c r="K72" s="309"/>
    </row>
    <row r="73" s="1" customFormat="1" ht="18.75" customHeight="1">
      <c r="B73" s="309"/>
      <c r="C73" s="309"/>
      <c r="D73" s="309"/>
      <c r="E73" s="309"/>
      <c r="F73" s="309"/>
      <c r="G73" s="309"/>
      <c r="H73" s="309"/>
      <c r="I73" s="309"/>
      <c r="J73" s="309"/>
      <c r="K73" s="309"/>
    </row>
    <row r="74" s="1" customFormat="1" ht="7.5" customHeight="1">
      <c r="B74" s="310"/>
      <c r="C74" s="311"/>
      <c r="D74" s="311"/>
      <c r="E74" s="311"/>
      <c r="F74" s="311"/>
      <c r="G74" s="311"/>
      <c r="H74" s="311"/>
      <c r="I74" s="311"/>
      <c r="J74" s="311"/>
      <c r="K74" s="312"/>
    </row>
    <row r="75" s="1" customFormat="1" ht="45" customHeight="1">
      <c r="B75" s="313"/>
      <c r="C75" s="314" t="s">
        <v>687</v>
      </c>
      <c r="D75" s="314"/>
      <c r="E75" s="314"/>
      <c r="F75" s="314"/>
      <c r="G75" s="314"/>
      <c r="H75" s="314"/>
      <c r="I75" s="314"/>
      <c r="J75" s="314"/>
      <c r="K75" s="315"/>
    </row>
    <row r="76" s="1" customFormat="1" ht="17.25" customHeight="1">
      <c r="B76" s="313"/>
      <c r="C76" s="316" t="s">
        <v>688</v>
      </c>
      <c r="D76" s="316"/>
      <c r="E76" s="316"/>
      <c r="F76" s="316" t="s">
        <v>689</v>
      </c>
      <c r="G76" s="317"/>
      <c r="H76" s="316" t="s">
        <v>50</v>
      </c>
      <c r="I76" s="316" t="s">
        <v>53</v>
      </c>
      <c r="J76" s="316" t="s">
        <v>690</v>
      </c>
      <c r="K76" s="315"/>
    </row>
    <row r="77" s="1" customFormat="1" ht="17.25" customHeight="1">
      <c r="B77" s="313"/>
      <c r="C77" s="318" t="s">
        <v>691</v>
      </c>
      <c r="D77" s="318"/>
      <c r="E77" s="318"/>
      <c r="F77" s="319" t="s">
        <v>692</v>
      </c>
      <c r="G77" s="320"/>
      <c r="H77" s="318"/>
      <c r="I77" s="318"/>
      <c r="J77" s="318" t="s">
        <v>693</v>
      </c>
      <c r="K77" s="315"/>
    </row>
    <row r="78" s="1" customFormat="1" ht="5.25" customHeight="1">
      <c r="B78" s="313"/>
      <c r="C78" s="321"/>
      <c r="D78" s="321"/>
      <c r="E78" s="321"/>
      <c r="F78" s="321"/>
      <c r="G78" s="322"/>
      <c r="H78" s="321"/>
      <c r="I78" s="321"/>
      <c r="J78" s="321"/>
      <c r="K78" s="315"/>
    </row>
    <row r="79" s="1" customFormat="1" ht="15" customHeight="1">
      <c r="B79" s="313"/>
      <c r="C79" s="301" t="s">
        <v>49</v>
      </c>
      <c r="D79" s="321"/>
      <c r="E79" s="321"/>
      <c r="F79" s="323" t="s">
        <v>694</v>
      </c>
      <c r="G79" s="322"/>
      <c r="H79" s="301" t="s">
        <v>695</v>
      </c>
      <c r="I79" s="301" t="s">
        <v>696</v>
      </c>
      <c r="J79" s="301">
        <v>20</v>
      </c>
      <c r="K79" s="315"/>
    </row>
    <row r="80" s="1" customFormat="1" ht="15" customHeight="1">
      <c r="B80" s="313"/>
      <c r="C80" s="301" t="s">
        <v>697</v>
      </c>
      <c r="D80" s="301"/>
      <c r="E80" s="301"/>
      <c r="F80" s="323" t="s">
        <v>694</v>
      </c>
      <c r="G80" s="322"/>
      <c r="H80" s="301" t="s">
        <v>698</v>
      </c>
      <c r="I80" s="301" t="s">
        <v>696</v>
      </c>
      <c r="J80" s="301">
        <v>120</v>
      </c>
      <c r="K80" s="315"/>
    </row>
    <row r="81" s="1" customFormat="1" ht="15" customHeight="1">
      <c r="B81" s="324"/>
      <c r="C81" s="301" t="s">
        <v>699</v>
      </c>
      <c r="D81" s="301"/>
      <c r="E81" s="301"/>
      <c r="F81" s="323" t="s">
        <v>700</v>
      </c>
      <c r="G81" s="322"/>
      <c r="H81" s="301" t="s">
        <v>701</v>
      </c>
      <c r="I81" s="301" t="s">
        <v>696</v>
      </c>
      <c r="J81" s="301">
        <v>50</v>
      </c>
      <c r="K81" s="315"/>
    </row>
    <row r="82" s="1" customFormat="1" ht="15" customHeight="1">
      <c r="B82" s="324"/>
      <c r="C82" s="301" t="s">
        <v>702</v>
      </c>
      <c r="D82" s="301"/>
      <c r="E82" s="301"/>
      <c r="F82" s="323" t="s">
        <v>694</v>
      </c>
      <c r="G82" s="322"/>
      <c r="H82" s="301" t="s">
        <v>703</v>
      </c>
      <c r="I82" s="301" t="s">
        <v>704</v>
      </c>
      <c r="J82" s="301"/>
      <c r="K82" s="315"/>
    </row>
    <row r="83" s="1" customFormat="1" ht="15" customHeight="1">
      <c r="B83" s="324"/>
      <c r="C83" s="325" t="s">
        <v>705</v>
      </c>
      <c r="D83" s="325"/>
      <c r="E83" s="325"/>
      <c r="F83" s="326" t="s">
        <v>700</v>
      </c>
      <c r="G83" s="325"/>
      <c r="H83" s="325" t="s">
        <v>706</v>
      </c>
      <c r="I83" s="325" t="s">
        <v>696</v>
      </c>
      <c r="J83" s="325">
        <v>15</v>
      </c>
      <c r="K83" s="315"/>
    </row>
    <row r="84" s="1" customFormat="1" ht="15" customHeight="1">
      <c r="B84" s="324"/>
      <c r="C84" s="325" t="s">
        <v>707</v>
      </c>
      <c r="D84" s="325"/>
      <c r="E84" s="325"/>
      <c r="F84" s="326" t="s">
        <v>700</v>
      </c>
      <c r="G84" s="325"/>
      <c r="H84" s="325" t="s">
        <v>708</v>
      </c>
      <c r="I84" s="325" t="s">
        <v>696</v>
      </c>
      <c r="J84" s="325">
        <v>15</v>
      </c>
      <c r="K84" s="315"/>
    </row>
    <row r="85" s="1" customFormat="1" ht="15" customHeight="1">
      <c r="B85" s="324"/>
      <c r="C85" s="325" t="s">
        <v>709</v>
      </c>
      <c r="D85" s="325"/>
      <c r="E85" s="325"/>
      <c r="F85" s="326" t="s">
        <v>700</v>
      </c>
      <c r="G85" s="325"/>
      <c r="H85" s="325" t="s">
        <v>710</v>
      </c>
      <c r="I85" s="325" t="s">
        <v>696</v>
      </c>
      <c r="J85" s="325">
        <v>20</v>
      </c>
      <c r="K85" s="315"/>
    </row>
    <row r="86" s="1" customFormat="1" ht="15" customHeight="1">
      <c r="B86" s="324"/>
      <c r="C86" s="325" t="s">
        <v>711</v>
      </c>
      <c r="D86" s="325"/>
      <c r="E86" s="325"/>
      <c r="F86" s="326" t="s">
        <v>700</v>
      </c>
      <c r="G86" s="325"/>
      <c r="H86" s="325" t="s">
        <v>712</v>
      </c>
      <c r="I86" s="325" t="s">
        <v>696</v>
      </c>
      <c r="J86" s="325">
        <v>20</v>
      </c>
      <c r="K86" s="315"/>
    </row>
    <row r="87" s="1" customFormat="1" ht="15" customHeight="1">
      <c r="B87" s="324"/>
      <c r="C87" s="301" t="s">
        <v>713</v>
      </c>
      <c r="D87" s="301"/>
      <c r="E87" s="301"/>
      <c r="F87" s="323" t="s">
        <v>700</v>
      </c>
      <c r="G87" s="322"/>
      <c r="H87" s="301" t="s">
        <v>714</v>
      </c>
      <c r="I87" s="301" t="s">
        <v>696</v>
      </c>
      <c r="J87" s="301">
        <v>50</v>
      </c>
      <c r="K87" s="315"/>
    </row>
    <row r="88" s="1" customFormat="1" ht="15" customHeight="1">
      <c r="B88" s="324"/>
      <c r="C88" s="301" t="s">
        <v>715</v>
      </c>
      <c r="D88" s="301"/>
      <c r="E88" s="301"/>
      <c r="F88" s="323" t="s">
        <v>700</v>
      </c>
      <c r="G88" s="322"/>
      <c r="H88" s="301" t="s">
        <v>716</v>
      </c>
      <c r="I88" s="301" t="s">
        <v>696</v>
      </c>
      <c r="J88" s="301">
        <v>20</v>
      </c>
      <c r="K88" s="315"/>
    </row>
    <row r="89" s="1" customFormat="1" ht="15" customHeight="1">
      <c r="B89" s="324"/>
      <c r="C89" s="301" t="s">
        <v>717</v>
      </c>
      <c r="D89" s="301"/>
      <c r="E89" s="301"/>
      <c r="F89" s="323" t="s">
        <v>700</v>
      </c>
      <c r="G89" s="322"/>
      <c r="H89" s="301" t="s">
        <v>718</v>
      </c>
      <c r="I89" s="301" t="s">
        <v>696</v>
      </c>
      <c r="J89" s="301">
        <v>20</v>
      </c>
      <c r="K89" s="315"/>
    </row>
    <row r="90" s="1" customFormat="1" ht="15" customHeight="1">
      <c r="B90" s="324"/>
      <c r="C90" s="301" t="s">
        <v>719</v>
      </c>
      <c r="D90" s="301"/>
      <c r="E90" s="301"/>
      <c r="F90" s="323" t="s">
        <v>700</v>
      </c>
      <c r="G90" s="322"/>
      <c r="H90" s="301" t="s">
        <v>720</v>
      </c>
      <c r="I90" s="301" t="s">
        <v>696</v>
      </c>
      <c r="J90" s="301">
        <v>50</v>
      </c>
      <c r="K90" s="315"/>
    </row>
    <row r="91" s="1" customFormat="1" ht="15" customHeight="1">
      <c r="B91" s="324"/>
      <c r="C91" s="301" t="s">
        <v>721</v>
      </c>
      <c r="D91" s="301"/>
      <c r="E91" s="301"/>
      <c r="F91" s="323" t="s">
        <v>700</v>
      </c>
      <c r="G91" s="322"/>
      <c r="H91" s="301" t="s">
        <v>721</v>
      </c>
      <c r="I91" s="301" t="s">
        <v>696</v>
      </c>
      <c r="J91" s="301">
        <v>50</v>
      </c>
      <c r="K91" s="315"/>
    </row>
    <row r="92" s="1" customFormat="1" ht="15" customHeight="1">
      <c r="B92" s="324"/>
      <c r="C92" s="301" t="s">
        <v>722</v>
      </c>
      <c r="D92" s="301"/>
      <c r="E92" s="301"/>
      <c r="F92" s="323" t="s">
        <v>700</v>
      </c>
      <c r="G92" s="322"/>
      <c r="H92" s="301" t="s">
        <v>723</v>
      </c>
      <c r="I92" s="301" t="s">
        <v>696</v>
      </c>
      <c r="J92" s="301">
        <v>255</v>
      </c>
      <c r="K92" s="315"/>
    </row>
    <row r="93" s="1" customFormat="1" ht="15" customHeight="1">
      <c r="B93" s="324"/>
      <c r="C93" s="301" t="s">
        <v>724</v>
      </c>
      <c r="D93" s="301"/>
      <c r="E93" s="301"/>
      <c r="F93" s="323" t="s">
        <v>694</v>
      </c>
      <c r="G93" s="322"/>
      <c r="H93" s="301" t="s">
        <v>725</v>
      </c>
      <c r="I93" s="301" t="s">
        <v>726</v>
      </c>
      <c r="J93" s="301"/>
      <c r="K93" s="315"/>
    </row>
    <row r="94" s="1" customFormat="1" ht="15" customHeight="1">
      <c r="B94" s="324"/>
      <c r="C94" s="301" t="s">
        <v>727</v>
      </c>
      <c r="D94" s="301"/>
      <c r="E94" s="301"/>
      <c r="F94" s="323" t="s">
        <v>694</v>
      </c>
      <c r="G94" s="322"/>
      <c r="H94" s="301" t="s">
        <v>728</v>
      </c>
      <c r="I94" s="301" t="s">
        <v>729</v>
      </c>
      <c r="J94" s="301"/>
      <c r="K94" s="315"/>
    </row>
    <row r="95" s="1" customFormat="1" ht="15" customHeight="1">
      <c r="B95" s="324"/>
      <c r="C95" s="301" t="s">
        <v>730</v>
      </c>
      <c r="D95" s="301"/>
      <c r="E95" s="301"/>
      <c r="F95" s="323" t="s">
        <v>694</v>
      </c>
      <c r="G95" s="322"/>
      <c r="H95" s="301" t="s">
        <v>730</v>
      </c>
      <c r="I95" s="301" t="s">
        <v>729</v>
      </c>
      <c r="J95" s="301"/>
      <c r="K95" s="315"/>
    </row>
    <row r="96" s="1" customFormat="1" ht="15" customHeight="1">
      <c r="B96" s="324"/>
      <c r="C96" s="301" t="s">
        <v>34</v>
      </c>
      <c r="D96" s="301"/>
      <c r="E96" s="301"/>
      <c r="F96" s="323" t="s">
        <v>694</v>
      </c>
      <c r="G96" s="322"/>
      <c r="H96" s="301" t="s">
        <v>731</v>
      </c>
      <c r="I96" s="301" t="s">
        <v>729</v>
      </c>
      <c r="J96" s="301"/>
      <c r="K96" s="315"/>
    </row>
    <row r="97" s="1" customFormat="1" ht="15" customHeight="1">
      <c r="B97" s="324"/>
      <c r="C97" s="301" t="s">
        <v>44</v>
      </c>
      <c r="D97" s="301"/>
      <c r="E97" s="301"/>
      <c r="F97" s="323" t="s">
        <v>694</v>
      </c>
      <c r="G97" s="322"/>
      <c r="H97" s="301" t="s">
        <v>732</v>
      </c>
      <c r="I97" s="301" t="s">
        <v>729</v>
      </c>
      <c r="J97" s="301"/>
      <c r="K97" s="315"/>
    </row>
    <row r="98" s="1" customFormat="1" ht="15" customHeight="1">
      <c r="B98" s="327"/>
      <c r="C98" s="328"/>
      <c r="D98" s="328"/>
      <c r="E98" s="328"/>
      <c r="F98" s="328"/>
      <c r="G98" s="328"/>
      <c r="H98" s="328"/>
      <c r="I98" s="328"/>
      <c r="J98" s="328"/>
      <c r="K98" s="329"/>
    </row>
    <row r="99" s="1" customFormat="1" ht="18.75" customHeight="1">
      <c r="B99" s="330"/>
      <c r="C99" s="331"/>
      <c r="D99" s="331"/>
      <c r="E99" s="331"/>
      <c r="F99" s="331"/>
      <c r="G99" s="331"/>
      <c r="H99" s="331"/>
      <c r="I99" s="331"/>
      <c r="J99" s="331"/>
      <c r="K99" s="330"/>
    </row>
    <row r="100" s="1" customFormat="1" ht="18.75" customHeight="1">
      <c r="B100" s="309"/>
      <c r="C100" s="309"/>
      <c r="D100" s="309"/>
      <c r="E100" s="309"/>
      <c r="F100" s="309"/>
      <c r="G100" s="309"/>
      <c r="H100" s="309"/>
      <c r="I100" s="309"/>
      <c r="J100" s="309"/>
      <c r="K100" s="309"/>
    </row>
    <row r="101" s="1" customFormat="1" ht="7.5" customHeight="1">
      <c r="B101" s="310"/>
      <c r="C101" s="311"/>
      <c r="D101" s="311"/>
      <c r="E101" s="311"/>
      <c r="F101" s="311"/>
      <c r="G101" s="311"/>
      <c r="H101" s="311"/>
      <c r="I101" s="311"/>
      <c r="J101" s="311"/>
      <c r="K101" s="312"/>
    </row>
    <row r="102" s="1" customFormat="1" ht="45" customHeight="1">
      <c r="B102" s="313"/>
      <c r="C102" s="314" t="s">
        <v>733</v>
      </c>
      <c r="D102" s="314"/>
      <c r="E102" s="314"/>
      <c r="F102" s="314"/>
      <c r="G102" s="314"/>
      <c r="H102" s="314"/>
      <c r="I102" s="314"/>
      <c r="J102" s="314"/>
      <c r="K102" s="315"/>
    </row>
    <row r="103" s="1" customFormat="1" ht="17.25" customHeight="1">
      <c r="B103" s="313"/>
      <c r="C103" s="316" t="s">
        <v>688</v>
      </c>
      <c r="D103" s="316"/>
      <c r="E103" s="316"/>
      <c r="F103" s="316" t="s">
        <v>689</v>
      </c>
      <c r="G103" s="317"/>
      <c r="H103" s="316" t="s">
        <v>50</v>
      </c>
      <c r="I103" s="316" t="s">
        <v>53</v>
      </c>
      <c r="J103" s="316" t="s">
        <v>690</v>
      </c>
      <c r="K103" s="315"/>
    </row>
    <row r="104" s="1" customFormat="1" ht="17.25" customHeight="1">
      <c r="B104" s="313"/>
      <c r="C104" s="318" t="s">
        <v>691</v>
      </c>
      <c r="D104" s="318"/>
      <c r="E104" s="318"/>
      <c r="F104" s="319" t="s">
        <v>692</v>
      </c>
      <c r="G104" s="320"/>
      <c r="H104" s="318"/>
      <c r="I104" s="318"/>
      <c r="J104" s="318" t="s">
        <v>693</v>
      </c>
      <c r="K104" s="315"/>
    </row>
    <row r="105" s="1" customFormat="1" ht="5.25" customHeight="1">
      <c r="B105" s="313"/>
      <c r="C105" s="316"/>
      <c r="D105" s="316"/>
      <c r="E105" s="316"/>
      <c r="F105" s="316"/>
      <c r="G105" s="332"/>
      <c r="H105" s="316"/>
      <c r="I105" s="316"/>
      <c r="J105" s="316"/>
      <c r="K105" s="315"/>
    </row>
    <row r="106" s="1" customFormat="1" ht="15" customHeight="1">
      <c r="B106" s="313"/>
      <c r="C106" s="301" t="s">
        <v>49</v>
      </c>
      <c r="D106" s="321"/>
      <c r="E106" s="321"/>
      <c r="F106" s="323" t="s">
        <v>694</v>
      </c>
      <c r="G106" s="332"/>
      <c r="H106" s="301" t="s">
        <v>734</v>
      </c>
      <c r="I106" s="301" t="s">
        <v>696</v>
      </c>
      <c r="J106" s="301">
        <v>20</v>
      </c>
      <c r="K106" s="315"/>
    </row>
    <row r="107" s="1" customFormat="1" ht="15" customHeight="1">
      <c r="B107" s="313"/>
      <c r="C107" s="301" t="s">
        <v>697</v>
      </c>
      <c r="D107" s="301"/>
      <c r="E107" s="301"/>
      <c r="F107" s="323" t="s">
        <v>694</v>
      </c>
      <c r="G107" s="301"/>
      <c r="H107" s="301" t="s">
        <v>734</v>
      </c>
      <c r="I107" s="301" t="s">
        <v>696</v>
      </c>
      <c r="J107" s="301">
        <v>120</v>
      </c>
      <c r="K107" s="315"/>
    </row>
    <row r="108" s="1" customFormat="1" ht="15" customHeight="1">
      <c r="B108" s="324"/>
      <c r="C108" s="301" t="s">
        <v>699</v>
      </c>
      <c r="D108" s="301"/>
      <c r="E108" s="301"/>
      <c r="F108" s="323" t="s">
        <v>700</v>
      </c>
      <c r="G108" s="301"/>
      <c r="H108" s="301" t="s">
        <v>734</v>
      </c>
      <c r="I108" s="301" t="s">
        <v>696</v>
      </c>
      <c r="J108" s="301">
        <v>50</v>
      </c>
      <c r="K108" s="315"/>
    </row>
    <row r="109" s="1" customFormat="1" ht="15" customHeight="1">
      <c r="B109" s="324"/>
      <c r="C109" s="301" t="s">
        <v>702</v>
      </c>
      <c r="D109" s="301"/>
      <c r="E109" s="301"/>
      <c r="F109" s="323" t="s">
        <v>694</v>
      </c>
      <c r="G109" s="301"/>
      <c r="H109" s="301" t="s">
        <v>734</v>
      </c>
      <c r="I109" s="301" t="s">
        <v>704</v>
      </c>
      <c r="J109" s="301"/>
      <c r="K109" s="315"/>
    </row>
    <row r="110" s="1" customFormat="1" ht="15" customHeight="1">
      <c r="B110" s="324"/>
      <c r="C110" s="301" t="s">
        <v>713</v>
      </c>
      <c r="D110" s="301"/>
      <c r="E110" s="301"/>
      <c r="F110" s="323" t="s">
        <v>700</v>
      </c>
      <c r="G110" s="301"/>
      <c r="H110" s="301" t="s">
        <v>734</v>
      </c>
      <c r="I110" s="301" t="s">
        <v>696</v>
      </c>
      <c r="J110" s="301">
        <v>50</v>
      </c>
      <c r="K110" s="315"/>
    </row>
    <row r="111" s="1" customFormat="1" ht="15" customHeight="1">
      <c r="B111" s="324"/>
      <c r="C111" s="301" t="s">
        <v>721</v>
      </c>
      <c r="D111" s="301"/>
      <c r="E111" s="301"/>
      <c r="F111" s="323" t="s">
        <v>700</v>
      </c>
      <c r="G111" s="301"/>
      <c r="H111" s="301" t="s">
        <v>734</v>
      </c>
      <c r="I111" s="301" t="s">
        <v>696</v>
      </c>
      <c r="J111" s="301">
        <v>50</v>
      </c>
      <c r="K111" s="315"/>
    </row>
    <row r="112" s="1" customFormat="1" ht="15" customHeight="1">
      <c r="B112" s="324"/>
      <c r="C112" s="301" t="s">
        <v>719</v>
      </c>
      <c r="D112" s="301"/>
      <c r="E112" s="301"/>
      <c r="F112" s="323" t="s">
        <v>700</v>
      </c>
      <c r="G112" s="301"/>
      <c r="H112" s="301" t="s">
        <v>734</v>
      </c>
      <c r="I112" s="301" t="s">
        <v>696</v>
      </c>
      <c r="J112" s="301">
        <v>50</v>
      </c>
      <c r="K112" s="315"/>
    </row>
    <row r="113" s="1" customFormat="1" ht="15" customHeight="1">
      <c r="B113" s="324"/>
      <c r="C113" s="301" t="s">
        <v>49</v>
      </c>
      <c r="D113" s="301"/>
      <c r="E113" s="301"/>
      <c r="F113" s="323" t="s">
        <v>694</v>
      </c>
      <c r="G113" s="301"/>
      <c r="H113" s="301" t="s">
        <v>735</v>
      </c>
      <c r="I113" s="301" t="s">
        <v>696</v>
      </c>
      <c r="J113" s="301">
        <v>20</v>
      </c>
      <c r="K113" s="315"/>
    </row>
    <row r="114" s="1" customFormat="1" ht="15" customHeight="1">
      <c r="B114" s="324"/>
      <c r="C114" s="301" t="s">
        <v>736</v>
      </c>
      <c r="D114" s="301"/>
      <c r="E114" s="301"/>
      <c r="F114" s="323" t="s">
        <v>694</v>
      </c>
      <c r="G114" s="301"/>
      <c r="H114" s="301" t="s">
        <v>737</v>
      </c>
      <c r="I114" s="301" t="s">
        <v>696</v>
      </c>
      <c r="J114" s="301">
        <v>120</v>
      </c>
      <c r="K114" s="315"/>
    </row>
    <row r="115" s="1" customFormat="1" ht="15" customHeight="1">
      <c r="B115" s="324"/>
      <c r="C115" s="301" t="s">
        <v>34</v>
      </c>
      <c r="D115" s="301"/>
      <c r="E115" s="301"/>
      <c r="F115" s="323" t="s">
        <v>694</v>
      </c>
      <c r="G115" s="301"/>
      <c r="H115" s="301" t="s">
        <v>738</v>
      </c>
      <c r="I115" s="301" t="s">
        <v>729</v>
      </c>
      <c r="J115" s="301"/>
      <c r="K115" s="315"/>
    </row>
    <row r="116" s="1" customFormat="1" ht="15" customHeight="1">
      <c r="B116" s="324"/>
      <c r="C116" s="301" t="s">
        <v>44</v>
      </c>
      <c r="D116" s="301"/>
      <c r="E116" s="301"/>
      <c r="F116" s="323" t="s">
        <v>694</v>
      </c>
      <c r="G116" s="301"/>
      <c r="H116" s="301" t="s">
        <v>739</v>
      </c>
      <c r="I116" s="301" t="s">
        <v>729</v>
      </c>
      <c r="J116" s="301"/>
      <c r="K116" s="315"/>
    </row>
    <row r="117" s="1" customFormat="1" ht="15" customHeight="1">
      <c r="B117" s="324"/>
      <c r="C117" s="301" t="s">
        <v>53</v>
      </c>
      <c r="D117" s="301"/>
      <c r="E117" s="301"/>
      <c r="F117" s="323" t="s">
        <v>694</v>
      </c>
      <c r="G117" s="301"/>
      <c r="H117" s="301" t="s">
        <v>740</v>
      </c>
      <c r="I117" s="301" t="s">
        <v>741</v>
      </c>
      <c r="J117" s="301"/>
      <c r="K117" s="315"/>
    </row>
    <row r="118" s="1" customFormat="1" ht="15" customHeight="1">
      <c r="B118" s="327"/>
      <c r="C118" s="333"/>
      <c r="D118" s="333"/>
      <c r="E118" s="333"/>
      <c r="F118" s="333"/>
      <c r="G118" s="333"/>
      <c r="H118" s="333"/>
      <c r="I118" s="333"/>
      <c r="J118" s="333"/>
      <c r="K118" s="329"/>
    </row>
    <row r="119" s="1" customFormat="1" ht="18.75" customHeight="1">
      <c r="B119" s="334"/>
      <c r="C119" s="298"/>
      <c r="D119" s="298"/>
      <c r="E119" s="298"/>
      <c r="F119" s="335"/>
      <c r="G119" s="298"/>
      <c r="H119" s="298"/>
      <c r="I119" s="298"/>
      <c r="J119" s="298"/>
      <c r="K119" s="334"/>
    </row>
    <row r="120" s="1" customFormat="1" ht="18.75" customHeight="1">
      <c r="B120" s="309"/>
      <c r="C120" s="309"/>
      <c r="D120" s="309"/>
      <c r="E120" s="309"/>
      <c r="F120" s="309"/>
      <c r="G120" s="309"/>
      <c r="H120" s="309"/>
      <c r="I120" s="309"/>
      <c r="J120" s="309"/>
      <c r="K120" s="309"/>
    </row>
    <row r="121" s="1" customFormat="1" ht="7.5" customHeight="1">
      <c r="B121" s="336"/>
      <c r="C121" s="337"/>
      <c r="D121" s="337"/>
      <c r="E121" s="337"/>
      <c r="F121" s="337"/>
      <c r="G121" s="337"/>
      <c r="H121" s="337"/>
      <c r="I121" s="337"/>
      <c r="J121" s="337"/>
      <c r="K121" s="338"/>
    </row>
    <row r="122" s="1" customFormat="1" ht="45" customHeight="1">
      <c r="B122" s="339"/>
      <c r="C122" s="292" t="s">
        <v>742</v>
      </c>
      <c r="D122" s="292"/>
      <c r="E122" s="292"/>
      <c r="F122" s="292"/>
      <c r="G122" s="292"/>
      <c r="H122" s="292"/>
      <c r="I122" s="292"/>
      <c r="J122" s="292"/>
      <c r="K122" s="340"/>
    </row>
    <row r="123" s="1" customFormat="1" ht="17.25" customHeight="1">
      <c r="B123" s="341"/>
      <c r="C123" s="316" t="s">
        <v>688</v>
      </c>
      <c r="D123" s="316"/>
      <c r="E123" s="316"/>
      <c r="F123" s="316" t="s">
        <v>689</v>
      </c>
      <c r="G123" s="317"/>
      <c r="H123" s="316" t="s">
        <v>50</v>
      </c>
      <c r="I123" s="316" t="s">
        <v>53</v>
      </c>
      <c r="J123" s="316" t="s">
        <v>690</v>
      </c>
      <c r="K123" s="342"/>
    </row>
    <row r="124" s="1" customFormat="1" ht="17.25" customHeight="1">
      <c r="B124" s="341"/>
      <c r="C124" s="318" t="s">
        <v>691</v>
      </c>
      <c r="D124" s="318"/>
      <c r="E124" s="318"/>
      <c r="F124" s="319" t="s">
        <v>692</v>
      </c>
      <c r="G124" s="320"/>
      <c r="H124" s="318"/>
      <c r="I124" s="318"/>
      <c r="J124" s="318" t="s">
        <v>693</v>
      </c>
      <c r="K124" s="342"/>
    </row>
    <row r="125" s="1" customFormat="1" ht="5.25" customHeight="1">
      <c r="B125" s="343"/>
      <c r="C125" s="321"/>
      <c r="D125" s="321"/>
      <c r="E125" s="321"/>
      <c r="F125" s="321"/>
      <c r="G125" s="301"/>
      <c r="H125" s="321"/>
      <c r="I125" s="321"/>
      <c r="J125" s="321"/>
      <c r="K125" s="344"/>
    </row>
    <row r="126" s="1" customFormat="1" ht="15" customHeight="1">
      <c r="B126" s="343"/>
      <c r="C126" s="301" t="s">
        <v>697</v>
      </c>
      <c r="D126" s="321"/>
      <c r="E126" s="321"/>
      <c r="F126" s="323" t="s">
        <v>694</v>
      </c>
      <c r="G126" s="301"/>
      <c r="H126" s="301" t="s">
        <v>734</v>
      </c>
      <c r="I126" s="301" t="s">
        <v>696</v>
      </c>
      <c r="J126" s="301">
        <v>120</v>
      </c>
      <c r="K126" s="345"/>
    </row>
    <row r="127" s="1" customFormat="1" ht="15" customHeight="1">
      <c r="B127" s="343"/>
      <c r="C127" s="301" t="s">
        <v>743</v>
      </c>
      <c r="D127" s="301"/>
      <c r="E127" s="301"/>
      <c r="F127" s="323" t="s">
        <v>694</v>
      </c>
      <c r="G127" s="301"/>
      <c r="H127" s="301" t="s">
        <v>744</v>
      </c>
      <c r="I127" s="301" t="s">
        <v>696</v>
      </c>
      <c r="J127" s="301" t="s">
        <v>745</v>
      </c>
      <c r="K127" s="345"/>
    </row>
    <row r="128" s="1" customFormat="1" ht="15" customHeight="1">
      <c r="B128" s="343"/>
      <c r="C128" s="301" t="s">
        <v>642</v>
      </c>
      <c r="D128" s="301"/>
      <c r="E128" s="301"/>
      <c r="F128" s="323" t="s">
        <v>694</v>
      </c>
      <c r="G128" s="301"/>
      <c r="H128" s="301" t="s">
        <v>746</v>
      </c>
      <c r="I128" s="301" t="s">
        <v>696</v>
      </c>
      <c r="J128" s="301" t="s">
        <v>745</v>
      </c>
      <c r="K128" s="345"/>
    </row>
    <row r="129" s="1" customFormat="1" ht="15" customHeight="1">
      <c r="B129" s="343"/>
      <c r="C129" s="301" t="s">
        <v>705</v>
      </c>
      <c r="D129" s="301"/>
      <c r="E129" s="301"/>
      <c r="F129" s="323" t="s">
        <v>700</v>
      </c>
      <c r="G129" s="301"/>
      <c r="H129" s="301" t="s">
        <v>706</v>
      </c>
      <c r="I129" s="301" t="s">
        <v>696</v>
      </c>
      <c r="J129" s="301">
        <v>15</v>
      </c>
      <c r="K129" s="345"/>
    </row>
    <row r="130" s="1" customFormat="1" ht="15" customHeight="1">
      <c r="B130" s="343"/>
      <c r="C130" s="325" t="s">
        <v>707</v>
      </c>
      <c r="D130" s="325"/>
      <c r="E130" s="325"/>
      <c r="F130" s="326" t="s">
        <v>700</v>
      </c>
      <c r="G130" s="325"/>
      <c r="H130" s="325" t="s">
        <v>708</v>
      </c>
      <c r="I130" s="325" t="s">
        <v>696</v>
      </c>
      <c r="J130" s="325">
        <v>15</v>
      </c>
      <c r="K130" s="345"/>
    </row>
    <row r="131" s="1" customFormat="1" ht="15" customHeight="1">
      <c r="B131" s="343"/>
      <c r="C131" s="325" t="s">
        <v>709</v>
      </c>
      <c r="D131" s="325"/>
      <c r="E131" s="325"/>
      <c r="F131" s="326" t="s">
        <v>700</v>
      </c>
      <c r="G131" s="325"/>
      <c r="H131" s="325" t="s">
        <v>710</v>
      </c>
      <c r="I131" s="325" t="s">
        <v>696</v>
      </c>
      <c r="J131" s="325">
        <v>20</v>
      </c>
      <c r="K131" s="345"/>
    </row>
    <row r="132" s="1" customFormat="1" ht="15" customHeight="1">
      <c r="B132" s="343"/>
      <c r="C132" s="325" t="s">
        <v>711</v>
      </c>
      <c r="D132" s="325"/>
      <c r="E132" s="325"/>
      <c r="F132" s="326" t="s">
        <v>700</v>
      </c>
      <c r="G132" s="325"/>
      <c r="H132" s="325" t="s">
        <v>712</v>
      </c>
      <c r="I132" s="325" t="s">
        <v>696</v>
      </c>
      <c r="J132" s="325">
        <v>20</v>
      </c>
      <c r="K132" s="345"/>
    </row>
    <row r="133" s="1" customFormat="1" ht="15" customHeight="1">
      <c r="B133" s="343"/>
      <c r="C133" s="301" t="s">
        <v>699</v>
      </c>
      <c r="D133" s="301"/>
      <c r="E133" s="301"/>
      <c r="F133" s="323" t="s">
        <v>700</v>
      </c>
      <c r="G133" s="301"/>
      <c r="H133" s="301" t="s">
        <v>734</v>
      </c>
      <c r="I133" s="301" t="s">
        <v>696</v>
      </c>
      <c r="J133" s="301">
        <v>50</v>
      </c>
      <c r="K133" s="345"/>
    </row>
    <row r="134" s="1" customFormat="1" ht="15" customHeight="1">
      <c r="B134" s="343"/>
      <c r="C134" s="301" t="s">
        <v>713</v>
      </c>
      <c r="D134" s="301"/>
      <c r="E134" s="301"/>
      <c r="F134" s="323" t="s">
        <v>700</v>
      </c>
      <c r="G134" s="301"/>
      <c r="H134" s="301" t="s">
        <v>734</v>
      </c>
      <c r="I134" s="301" t="s">
        <v>696</v>
      </c>
      <c r="J134" s="301">
        <v>50</v>
      </c>
      <c r="K134" s="345"/>
    </row>
    <row r="135" s="1" customFormat="1" ht="15" customHeight="1">
      <c r="B135" s="343"/>
      <c r="C135" s="301" t="s">
        <v>719</v>
      </c>
      <c r="D135" s="301"/>
      <c r="E135" s="301"/>
      <c r="F135" s="323" t="s">
        <v>700</v>
      </c>
      <c r="G135" s="301"/>
      <c r="H135" s="301" t="s">
        <v>734</v>
      </c>
      <c r="I135" s="301" t="s">
        <v>696</v>
      </c>
      <c r="J135" s="301">
        <v>50</v>
      </c>
      <c r="K135" s="345"/>
    </row>
    <row r="136" s="1" customFormat="1" ht="15" customHeight="1">
      <c r="B136" s="343"/>
      <c r="C136" s="301" t="s">
        <v>721</v>
      </c>
      <c r="D136" s="301"/>
      <c r="E136" s="301"/>
      <c r="F136" s="323" t="s">
        <v>700</v>
      </c>
      <c r="G136" s="301"/>
      <c r="H136" s="301" t="s">
        <v>734</v>
      </c>
      <c r="I136" s="301" t="s">
        <v>696</v>
      </c>
      <c r="J136" s="301">
        <v>50</v>
      </c>
      <c r="K136" s="345"/>
    </row>
    <row r="137" s="1" customFormat="1" ht="15" customHeight="1">
      <c r="B137" s="343"/>
      <c r="C137" s="301" t="s">
        <v>722</v>
      </c>
      <c r="D137" s="301"/>
      <c r="E137" s="301"/>
      <c r="F137" s="323" t="s">
        <v>700</v>
      </c>
      <c r="G137" s="301"/>
      <c r="H137" s="301" t="s">
        <v>747</v>
      </c>
      <c r="I137" s="301" t="s">
        <v>696</v>
      </c>
      <c r="J137" s="301">
        <v>255</v>
      </c>
      <c r="K137" s="345"/>
    </row>
    <row r="138" s="1" customFormat="1" ht="15" customHeight="1">
      <c r="B138" s="343"/>
      <c r="C138" s="301" t="s">
        <v>724</v>
      </c>
      <c r="D138" s="301"/>
      <c r="E138" s="301"/>
      <c r="F138" s="323" t="s">
        <v>694</v>
      </c>
      <c r="G138" s="301"/>
      <c r="H138" s="301" t="s">
        <v>748</v>
      </c>
      <c r="I138" s="301" t="s">
        <v>726</v>
      </c>
      <c r="J138" s="301"/>
      <c r="K138" s="345"/>
    </row>
    <row r="139" s="1" customFormat="1" ht="15" customHeight="1">
      <c r="B139" s="343"/>
      <c r="C139" s="301" t="s">
        <v>727</v>
      </c>
      <c r="D139" s="301"/>
      <c r="E139" s="301"/>
      <c r="F139" s="323" t="s">
        <v>694</v>
      </c>
      <c r="G139" s="301"/>
      <c r="H139" s="301" t="s">
        <v>749</v>
      </c>
      <c r="I139" s="301" t="s">
        <v>729</v>
      </c>
      <c r="J139" s="301"/>
      <c r="K139" s="345"/>
    </row>
    <row r="140" s="1" customFormat="1" ht="15" customHeight="1">
      <c r="B140" s="343"/>
      <c r="C140" s="301" t="s">
        <v>730</v>
      </c>
      <c r="D140" s="301"/>
      <c r="E140" s="301"/>
      <c r="F140" s="323" t="s">
        <v>694</v>
      </c>
      <c r="G140" s="301"/>
      <c r="H140" s="301" t="s">
        <v>730</v>
      </c>
      <c r="I140" s="301" t="s">
        <v>729</v>
      </c>
      <c r="J140" s="301"/>
      <c r="K140" s="345"/>
    </row>
    <row r="141" s="1" customFormat="1" ht="15" customHeight="1">
      <c r="B141" s="343"/>
      <c r="C141" s="301" t="s">
        <v>34</v>
      </c>
      <c r="D141" s="301"/>
      <c r="E141" s="301"/>
      <c r="F141" s="323" t="s">
        <v>694</v>
      </c>
      <c r="G141" s="301"/>
      <c r="H141" s="301" t="s">
        <v>750</v>
      </c>
      <c r="I141" s="301" t="s">
        <v>729</v>
      </c>
      <c r="J141" s="301"/>
      <c r="K141" s="345"/>
    </row>
    <row r="142" s="1" customFormat="1" ht="15" customHeight="1">
      <c r="B142" s="343"/>
      <c r="C142" s="301" t="s">
        <v>751</v>
      </c>
      <c r="D142" s="301"/>
      <c r="E142" s="301"/>
      <c r="F142" s="323" t="s">
        <v>694</v>
      </c>
      <c r="G142" s="301"/>
      <c r="H142" s="301" t="s">
        <v>752</v>
      </c>
      <c r="I142" s="301" t="s">
        <v>729</v>
      </c>
      <c r="J142" s="301"/>
      <c r="K142" s="345"/>
    </row>
    <row r="143" s="1" customFormat="1" ht="15" customHeight="1">
      <c r="B143" s="346"/>
      <c r="C143" s="347"/>
      <c r="D143" s="347"/>
      <c r="E143" s="347"/>
      <c r="F143" s="347"/>
      <c r="G143" s="347"/>
      <c r="H143" s="347"/>
      <c r="I143" s="347"/>
      <c r="J143" s="347"/>
      <c r="K143" s="348"/>
    </row>
    <row r="144" s="1" customFormat="1" ht="18.75" customHeight="1">
      <c r="B144" s="298"/>
      <c r="C144" s="298"/>
      <c r="D144" s="298"/>
      <c r="E144" s="298"/>
      <c r="F144" s="335"/>
      <c r="G144" s="298"/>
      <c r="H144" s="298"/>
      <c r="I144" s="298"/>
      <c r="J144" s="298"/>
      <c r="K144" s="298"/>
    </row>
    <row r="145" s="1" customFormat="1" ht="18.75" customHeight="1">
      <c r="B145" s="309"/>
      <c r="C145" s="309"/>
      <c r="D145" s="309"/>
      <c r="E145" s="309"/>
      <c r="F145" s="309"/>
      <c r="G145" s="309"/>
      <c r="H145" s="309"/>
      <c r="I145" s="309"/>
      <c r="J145" s="309"/>
      <c r="K145" s="309"/>
    </row>
    <row r="146" s="1" customFormat="1" ht="7.5" customHeight="1">
      <c r="B146" s="310"/>
      <c r="C146" s="311"/>
      <c r="D146" s="311"/>
      <c r="E146" s="311"/>
      <c r="F146" s="311"/>
      <c r="G146" s="311"/>
      <c r="H146" s="311"/>
      <c r="I146" s="311"/>
      <c r="J146" s="311"/>
      <c r="K146" s="312"/>
    </row>
    <row r="147" s="1" customFormat="1" ht="45" customHeight="1">
      <c r="B147" s="313"/>
      <c r="C147" s="314" t="s">
        <v>753</v>
      </c>
      <c r="D147" s="314"/>
      <c r="E147" s="314"/>
      <c r="F147" s="314"/>
      <c r="G147" s="314"/>
      <c r="H147" s="314"/>
      <c r="I147" s="314"/>
      <c r="J147" s="314"/>
      <c r="K147" s="315"/>
    </row>
    <row r="148" s="1" customFormat="1" ht="17.25" customHeight="1">
      <c r="B148" s="313"/>
      <c r="C148" s="316" t="s">
        <v>688</v>
      </c>
      <c r="D148" s="316"/>
      <c r="E148" s="316"/>
      <c r="F148" s="316" t="s">
        <v>689</v>
      </c>
      <c r="G148" s="317"/>
      <c r="H148" s="316" t="s">
        <v>50</v>
      </c>
      <c r="I148" s="316" t="s">
        <v>53</v>
      </c>
      <c r="J148" s="316" t="s">
        <v>690</v>
      </c>
      <c r="K148" s="315"/>
    </row>
    <row r="149" s="1" customFormat="1" ht="17.25" customHeight="1">
      <c r="B149" s="313"/>
      <c r="C149" s="318" t="s">
        <v>691</v>
      </c>
      <c r="D149" s="318"/>
      <c r="E149" s="318"/>
      <c r="F149" s="319" t="s">
        <v>692</v>
      </c>
      <c r="G149" s="320"/>
      <c r="H149" s="318"/>
      <c r="I149" s="318"/>
      <c r="J149" s="318" t="s">
        <v>693</v>
      </c>
      <c r="K149" s="315"/>
    </row>
    <row r="150" s="1" customFormat="1" ht="5.25" customHeight="1">
      <c r="B150" s="324"/>
      <c r="C150" s="321"/>
      <c r="D150" s="321"/>
      <c r="E150" s="321"/>
      <c r="F150" s="321"/>
      <c r="G150" s="322"/>
      <c r="H150" s="321"/>
      <c r="I150" s="321"/>
      <c r="J150" s="321"/>
      <c r="K150" s="345"/>
    </row>
    <row r="151" s="1" customFormat="1" ht="15" customHeight="1">
      <c r="B151" s="324"/>
      <c r="C151" s="349" t="s">
        <v>697</v>
      </c>
      <c r="D151" s="301"/>
      <c r="E151" s="301"/>
      <c r="F151" s="350" t="s">
        <v>694</v>
      </c>
      <c r="G151" s="301"/>
      <c r="H151" s="349" t="s">
        <v>734</v>
      </c>
      <c r="I151" s="349" t="s">
        <v>696</v>
      </c>
      <c r="J151" s="349">
        <v>120</v>
      </c>
      <c r="K151" s="345"/>
    </row>
    <row r="152" s="1" customFormat="1" ht="15" customHeight="1">
      <c r="B152" s="324"/>
      <c r="C152" s="349" t="s">
        <v>743</v>
      </c>
      <c r="D152" s="301"/>
      <c r="E152" s="301"/>
      <c r="F152" s="350" t="s">
        <v>694</v>
      </c>
      <c r="G152" s="301"/>
      <c r="H152" s="349" t="s">
        <v>754</v>
      </c>
      <c r="I152" s="349" t="s">
        <v>696</v>
      </c>
      <c r="J152" s="349" t="s">
        <v>745</v>
      </c>
      <c r="K152" s="345"/>
    </row>
    <row r="153" s="1" customFormat="1" ht="15" customHeight="1">
      <c r="B153" s="324"/>
      <c r="C153" s="349" t="s">
        <v>642</v>
      </c>
      <c r="D153" s="301"/>
      <c r="E153" s="301"/>
      <c r="F153" s="350" t="s">
        <v>694</v>
      </c>
      <c r="G153" s="301"/>
      <c r="H153" s="349" t="s">
        <v>755</v>
      </c>
      <c r="I153" s="349" t="s">
        <v>696</v>
      </c>
      <c r="J153" s="349" t="s">
        <v>745</v>
      </c>
      <c r="K153" s="345"/>
    </row>
    <row r="154" s="1" customFormat="1" ht="15" customHeight="1">
      <c r="B154" s="324"/>
      <c r="C154" s="349" t="s">
        <v>699</v>
      </c>
      <c r="D154" s="301"/>
      <c r="E154" s="301"/>
      <c r="F154" s="350" t="s">
        <v>700</v>
      </c>
      <c r="G154" s="301"/>
      <c r="H154" s="349" t="s">
        <v>734</v>
      </c>
      <c r="I154" s="349" t="s">
        <v>696</v>
      </c>
      <c r="J154" s="349">
        <v>50</v>
      </c>
      <c r="K154" s="345"/>
    </row>
    <row r="155" s="1" customFormat="1" ht="15" customHeight="1">
      <c r="B155" s="324"/>
      <c r="C155" s="349" t="s">
        <v>702</v>
      </c>
      <c r="D155" s="301"/>
      <c r="E155" s="301"/>
      <c r="F155" s="350" t="s">
        <v>694</v>
      </c>
      <c r="G155" s="301"/>
      <c r="H155" s="349" t="s">
        <v>734</v>
      </c>
      <c r="I155" s="349" t="s">
        <v>704</v>
      </c>
      <c r="J155" s="349"/>
      <c r="K155" s="345"/>
    </row>
    <row r="156" s="1" customFormat="1" ht="15" customHeight="1">
      <c r="B156" s="324"/>
      <c r="C156" s="349" t="s">
        <v>713</v>
      </c>
      <c r="D156" s="301"/>
      <c r="E156" s="301"/>
      <c r="F156" s="350" t="s">
        <v>700</v>
      </c>
      <c r="G156" s="301"/>
      <c r="H156" s="349" t="s">
        <v>734</v>
      </c>
      <c r="I156" s="349" t="s">
        <v>696</v>
      </c>
      <c r="J156" s="349">
        <v>50</v>
      </c>
      <c r="K156" s="345"/>
    </row>
    <row r="157" s="1" customFormat="1" ht="15" customHeight="1">
      <c r="B157" s="324"/>
      <c r="C157" s="349" t="s">
        <v>721</v>
      </c>
      <c r="D157" s="301"/>
      <c r="E157" s="301"/>
      <c r="F157" s="350" t="s">
        <v>700</v>
      </c>
      <c r="G157" s="301"/>
      <c r="H157" s="349" t="s">
        <v>734</v>
      </c>
      <c r="I157" s="349" t="s">
        <v>696</v>
      </c>
      <c r="J157" s="349">
        <v>50</v>
      </c>
      <c r="K157" s="345"/>
    </row>
    <row r="158" s="1" customFormat="1" ht="15" customHeight="1">
      <c r="B158" s="324"/>
      <c r="C158" s="349" t="s">
        <v>719</v>
      </c>
      <c r="D158" s="301"/>
      <c r="E158" s="301"/>
      <c r="F158" s="350" t="s">
        <v>700</v>
      </c>
      <c r="G158" s="301"/>
      <c r="H158" s="349" t="s">
        <v>734</v>
      </c>
      <c r="I158" s="349" t="s">
        <v>696</v>
      </c>
      <c r="J158" s="349">
        <v>50</v>
      </c>
      <c r="K158" s="345"/>
    </row>
    <row r="159" s="1" customFormat="1" ht="15" customHeight="1">
      <c r="B159" s="324"/>
      <c r="C159" s="349" t="s">
        <v>89</v>
      </c>
      <c r="D159" s="301"/>
      <c r="E159" s="301"/>
      <c r="F159" s="350" t="s">
        <v>694</v>
      </c>
      <c r="G159" s="301"/>
      <c r="H159" s="349" t="s">
        <v>756</v>
      </c>
      <c r="I159" s="349" t="s">
        <v>696</v>
      </c>
      <c r="J159" s="349" t="s">
        <v>757</v>
      </c>
      <c r="K159" s="345"/>
    </row>
    <row r="160" s="1" customFormat="1" ht="15" customHeight="1">
      <c r="B160" s="324"/>
      <c r="C160" s="349" t="s">
        <v>758</v>
      </c>
      <c r="D160" s="301"/>
      <c r="E160" s="301"/>
      <c r="F160" s="350" t="s">
        <v>694</v>
      </c>
      <c r="G160" s="301"/>
      <c r="H160" s="349" t="s">
        <v>759</v>
      </c>
      <c r="I160" s="349" t="s">
        <v>729</v>
      </c>
      <c r="J160" s="349"/>
      <c r="K160" s="345"/>
    </row>
    <row r="161" s="1" customFormat="1" ht="15" customHeight="1">
      <c r="B161" s="351"/>
      <c r="C161" s="333"/>
      <c r="D161" s="333"/>
      <c r="E161" s="333"/>
      <c r="F161" s="333"/>
      <c r="G161" s="333"/>
      <c r="H161" s="333"/>
      <c r="I161" s="333"/>
      <c r="J161" s="333"/>
      <c r="K161" s="352"/>
    </row>
    <row r="162" s="1" customFormat="1" ht="18.75" customHeight="1">
      <c r="B162" s="298"/>
      <c r="C162" s="301"/>
      <c r="D162" s="301"/>
      <c r="E162" s="301"/>
      <c r="F162" s="323"/>
      <c r="G162" s="301"/>
      <c r="H162" s="301"/>
      <c r="I162" s="301"/>
      <c r="J162" s="301"/>
      <c r="K162" s="298"/>
    </row>
    <row r="163" s="1" customFormat="1" ht="18.75" customHeight="1">
      <c r="B163" s="309"/>
      <c r="C163" s="309"/>
      <c r="D163" s="309"/>
      <c r="E163" s="309"/>
      <c r="F163" s="309"/>
      <c r="G163" s="309"/>
      <c r="H163" s="309"/>
      <c r="I163" s="309"/>
      <c r="J163" s="309"/>
      <c r="K163" s="309"/>
    </row>
    <row r="164" s="1" customFormat="1" ht="7.5" customHeight="1">
      <c r="B164" s="288"/>
      <c r="C164" s="289"/>
      <c r="D164" s="289"/>
      <c r="E164" s="289"/>
      <c r="F164" s="289"/>
      <c r="G164" s="289"/>
      <c r="H164" s="289"/>
      <c r="I164" s="289"/>
      <c r="J164" s="289"/>
      <c r="K164" s="290"/>
    </row>
    <row r="165" s="1" customFormat="1" ht="45" customHeight="1">
      <c r="B165" s="291"/>
      <c r="C165" s="292" t="s">
        <v>760</v>
      </c>
      <c r="D165" s="292"/>
      <c r="E165" s="292"/>
      <c r="F165" s="292"/>
      <c r="G165" s="292"/>
      <c r="H165" s="292"/>
      <c r="I165" s="292"/>
      <c r="J165" s="292"/>
      <c r="K165" s="293"/>
    </row>
    <row r="166" s="1" customFormat="1" ht="17.25" customHeight="1">
      <c r="B166" s="291"/>
      <c r="C166" s="316" t="s">
        <v>688</v>
      </c>
      <c r="D166" s="316"/>
      <c r="E166" s="316"/>
      <c r="F166" s="316" t="s">
        <v>689</v>
      </c>
      <c r="G166" s="353"/>
      <c r="H166" s="354" t="s">
        <v>50</v>
      </c>
      <c r="I166" s="354" t="s">
        <v>53</v>
      </c>
      <c r="J166" s="316" t="s">
        <v>690</v>
      </c>
      <c r="K166" s="293"/>
    </row>
    <row r="167" s="1" customFormat="1" ht="17.25" customHeight="1">
      <c r="B167" s="294"/>
      <c r="C167" s="318" t="s">
        <v>691</v>
      </c>
      <c r="D167" s="318"/>
      <c r="E167" s="318"/>
      <c r="F167" s="319" t="s">
        <v>692</v>
      </c>
      <c r="G167" s="355"/>
      <c r="H167" s="356"/>
      <c r="I167" s="356"/>
      <c r="J167" s="318" t="s">
        <v>693</v>
      </c>
      <c r="K167" s="296"/>
    </row>
    <row r="168" s="1" customFormat="1" ht="5.25" customHeight="1">
      <c r="B168" s="324"/>
      <c r="C168" s="321"/>
      <c r="D168" s="321"/>
      <c r="E168" s="321"/>
      <c r="F168" s="321"/>
      <c r="G168" s="322"/>
      <c r="H168" s="321"/>
      <c r="I168" s="321"/>
      <c r="J168" s="321"/>
      <c r="K168" s="345"/>
    </row>
    <row r="169" s="1" customFormat="1" ht="15" customHeight="1">
      <c r="B169" s="324"/>
      <c r="C169" s="301" t="s">
        <v>697</v>
      </c>
      <c r="D169" s="301"/>
      <c r="E169" s="301"/>
      <c r="F169" s="323" t="s">
        <v>694</v>
      </c>
      <c r="G169" s="301"/>
      <c r="H169" s="301" t="s">
        <v>734</v>
      </c>
      <c r="I169" s="301" t="s">
        <v>696</v>
      </c>
      <c r="J169" s="301">
        <v>120</v>
      </c>
      <c r="K169" s="345"/>
    </row>
    <row r="170" s="1" customFormat="1" ht="15" customHeight="1">
      <c r="B170" s="324"/>
      <c r="C170" s="301" t="s">
        <v>743</v>
      </c>
      <c r="D170" s="301"/>
      <c r="E170" s="301"/>
      <c r="F170" s="323" t="s">
        <v>694</v>
      </c>
      <c r="G170" s="301"/>
      <c r="H170" s="301" t="s">
        <v>744</v>
      </c>
      <c r="I170" s="301" t="s">
        <v>696</v>
      </c>
      <c r="J170" s="301" t="s">
        <v>745</v>
      </c>
      <c r="K170" s="345"/>
    </row>
    <row r="171" s="1" customFormat="1" ht="15" customHeight="1">
      <c r="B171" s="324"/>
      <c r="C171" s="301" t="s">
        <v>642</v>
      </c>
      <c r="D171" s="301"/>
      <c r="E171" s="301"/>
      <c r="F171" s="323" t="s">
        <v>694</v>
      </c>
      <c r="G171" s="301"/>
      <c r="H171" s="301" t="s">
        <v>761</v>
      </c>
      <c r="I171" s="301" t="s">
        <v>696</v>
      </c>
      <c r="J171" s="301" t="s">
        <v>745</v>
      </c>
      <c r="K171" s="345"/>
    </row>
    <row r="172" s="1" customFormat="1" ht="15" customHeight="1">
      <c r="B172" s="324"/>
      <c r="C172" s="301" t="s">
        <v>699</v>
      </c>
      <c r="D172" s="301"/>
      <c r="E172" s="301"/>
      <c r="F172" s="323" t="s">
        <v>700</v>
      </c>
      <c r="G172" s="301"/>
      <c r="H172" s="301" t="s">
        <v>761</v>
      </c>
      <c r="I172" s="301" t="s">
        <v>696</v>
      </c>
      <c r="J172" s="301">
        <v>50</v>
      </c>
      <c r="K172" s="345"/>
    </row>
    <row r="173" s="1" customFormat="1" ht="15" customHeight="1">
      <c r="B173" s="324"/>
      <c r="C173" s="301" t="s">
        <v>702</v>
      </c>
      <c r="D173" s="301"/>
      <c r="E173" s="301"/>
      <c r="F173" s="323" t="s">
        <v>694</v>
      </c>
      <c r="G173" s="301"/>
      <c r="H173" s="301" t="s">
        <v>761</v>
      </c>
      <c r="I173" s="301" t="s">
        <v>704</v>
      </c>
      <c r="J173" s="301"/>
      <c r="K173" s="345"/>
    </row>
    <row r="174" s="1" customFormat="1" ht="15" customHeight="1">
      <c r="B174" s="324"/>
      <c r="C174" s="301" t="s">
        <v>713</v>
      </c>
      <c r="D174" s="301"/>
      <c r="E174" s="301"/>
      <c r="F174" s="323" t="s">
        <v>700</v>
      </c>
      <c r="G174" s="301"/>
      <c r="H174" s="301" t="s">
        <v>761</v>
      </c>
      <c r="I174" s="301" t="s">
        <v>696</v>
      </c>
      <c r="J174" s="301">
        <v>50</v>
      </c>
      <c r="K174" s="345"/>
    </row>
    <row r="175" s="1" customFormat="1" ht="15" customHeight="1">
      <c r="B175" s="324"/>
      <c r="C175" s="301" t="s">
        <v>721</v>
      </c>
      <c r="D175" s="301"/>
      <c r="E175" s="301"/>
      <c r="F175" s="323" t="s">
        <v>700</v>
      </c>
      <c r="G175" s="301"/>
      <c r="H175" s="301" t="s">
        <v>761</v>
      </c>
      <c r="I175" s="301" t="s">
        <v>696</v>
      </c>
      <c r="J175" s="301">
        <v>50</v>
      </c>
      <c r="K175" s="345"/>
    </row>
    <row r="176" s="1" customFormat="1" ht="15" customHeight="1">
      <c r="B176" s="324"/>
      <c r="C176" s="301" t="s">
        <v>719</v>
      </c>
      <c r="D176" s="301"/>
      <c r="E176" s="301"/>
      <c r="F176" s="323" t="s">
        <v>700</v>
      </c>
      <c r="G176" s="301"/>
      <c r="H176" s="301" t="s">
        <v>761</v>
      </c>
      <c r="I176" s="301" t="s">
        <v>696</v>
      </c>
      <c r="J176" s="301">
        <v>50</v>
      </c>
      <c r="K176" s="345"/>
    </row>
    <row r="177" s="1" customFormat="1" ht="15" customHeight="1">
      <c r="B177" s="324"/>
      <c r="C177" s="301" t="s">
        <v>98</v>
      </c>
      <c r="D177" s="301"/>
      <c r="E177" s="301"/>
      <c r="F177" s="323" t="s">
        <v>694</v>
      </c>
      <c r="G177" s="301"/>
      <c r="H177" s="301" t="s">
        <v>762</v>
      </c>
      <c r="I177" s="301" t="s">
        <v>763</v>
      </c>
      <c r="J177" s="301"/>
      <c r="K177" s="345"/>
    </row>
    <row r="178" s="1" customFormat="1" ht="15" customHeight="1">
      <c r="B178" s="324"/>
      <c r="C178" s="301" t="s">
        <v>53</v>
      </c>
      <c r="D178" s="301"/>
      <c r="E178" s="301"/>
      <c r="F178" s="323" t="s">
        <v>694</v>
      </c>
      <c r="G178" s="301"/>
      <c r="H178" s="301" t="s">
        <v>764</v>
      </c>
      <c r="I178" s="301" t="s">
        <v>765</v>
      </c>
      <c r="J178" s="301">
        <v>1</v>
      </c>
      <c r="K178" s="345"/>
    </row>
    <row r="179" s="1" customFormat="1" ht="15" customHeight="1">
      <c r="B179" s="324"/>
      <c r="C179" s="301" t="s">
        <v>49</v>
      </c>
      <c r="D179" s="301"/>
      <c r="E179" s="301"/>
      <c r="F179" s="323" t="s">
        <v>694</v>
      </c>
      <c r="G179" s="301"/>
      <c r="H179" s="301" t="s">
        <v>766</v>
      </c>
      <c r="I179" s="301" t="s">
        <v>696</v>
      </c>
      <c r="J179" s="301">
        <v>20</v>
      </c>
      <c r="K179" s="345"/>
    </row>
    <row r="180" s="1" customFormat="1" ht="15" customHeight="1">
      <c r="B180" s="324"/>
      <c r="C180" s="301" t="s">
        <v>50</v>
      </c>
      <c r="D180" s="301"/>
      <c r="E180" s="301"/>
      <c r="F180" s="323" t="s">
        <v>694</v>
      </c>
      <c r="G180" s="301"/>
      <c r="H180" s="301" t="s">
        <v>767</v>
      </c>
      <c r="I180" s="301" t="s">
        <v>696</v>
      </c>
      <c r="J180" s="301">
        <v>255</v>
      </c>
      <c r="K180" s="345"/>
    </row>
    <row r="181" s="1" customFormat="1" ht="15" customHeight="1">
      <c r="B181" s="324"/>
      <c r="C181" s="301" t="s">
        <v>99</v>
      </c>
      <c r="D181" s="301"/>
      <c r="E181" s="301"/>
      <c r="F181" s="323" t="s">
        <v>694</v>
      </c>
      <c r="G181" s="301"/>
      <c r="H181" s="301" t="s">
        <v>658</v>
      </c>
      <c r="I181" s="301" t="s">
        <v>696</v>
      </c>
      <c r="J181" s="301">
        <v>10</v>
      </c>
      <c r="K181" s="345"/>
    </row>
    <row r="182" s="1" customFormat="1" ht="15" customHeight="1">
      <c r="B182" s="324"/>
      <c r="C182" s="301" t="s">
        <v>100</v>
      </c>
      <c r="D182" s="301"/>
      <c r="E182" s="301"/>
      <c r="F182" s="323" t="s">
        <v>694</v>
      </c>
      <c r="G182" s="301"/>
      <c r="H182" s="301" t="s">
        <v>768</v>
      </c>
      <c r="I182" s="301" t="s">
        <v>729</v>
      </c>
      <c r="J182" s="301"/>
      <c r="K182" s="345"/>
    </row>
    <row r="183" s="1" customFormat="1" ht="15" customHeight="1">
      <c r="B183" s="324"/>
      <c r="C183" s="301" t="s">
        <v>769</v>
      </c>
      <c r="D183" s="301"/>
      <c r="E183" s="301"/>
      <c r="F183" s="323" t="s">
        <v>694</v>
      </c>
      <c r="G183" s="301"/>
      <c r="H183" s="301" t="s">
        <v>770</v>
      </c>
      <c r="I183" s="301" t="s">
        <v>729</v>
      </c>
      <c r="J183" s="301"/>
      <c r="K183" s="345"/>
    </row>
    <row r="184" s="1" customFormat="1" ht="15" customHeight="1">
      <c r="B184" s="324"/>
      <c r="C184" s="301" t="s">
        <v>758</v>
      </c>
      <c r="D184" s="301"/>
      <c r="E184" s="301"/>
      <c r="F184" s="323" t="s">
        <v>694</v>
      </c>
      <c r="G184" s="301"/>
      <c r="H184" s="301" t="s">
        <v>771</v>
      </c>
      <c r="I184" s="301" t="s">
        <v>729</v>
      </c>
      <c r="J184" s="301"/>
      <c r="K184" s="345"/>
    </row>
    <row r="185" s="1" customFormat="1" ht="15" customHeight="1">
      <c r="B185" s="324"/>
      <c r="C185" s="301" t="s">
        <v>102</v>
      </c>
      <c r="D185" s="301"/>
      <c r="E185" s="301"/>
      <c r="F185" s="323" t="s">
        <v>700</v>
      </c>
      <c r="G185" s="301"/>
      <c r="H185" s="301" t="s">
        <v>772</v>
      </c>
      <c r="I185" s="301" t="s">
        <v>696</v>
      </c>
      <c r="J185" s="301">
        <v>50</v>
      </c>
      <c r="K185" s="345"/>
    </row>
    <row r="186" s="1" customFormat="1" ht="15" customHeight="1">
      <c r="B186" s="324"/>
      <c r="C186" s="301" t="s">
        <v>773</v>
      </c>
      <c r="D186" s="301"/>
      <c r="E186" s="301"/>
      <c r="F186" s="323" t="s">
        <v>700</v>
      </c>
      <c r="G186" s="301"/>
      <c r="H186" s="301" t="s">
        <v>774</v>
      </c>
      <c r="I186" s="301" t="s">
        <v>775</v>
      </c>
      <c r="J186" s="301"/>
      <c r="K186" s="345"/>
    </row>
    <row r="187" s="1" customFormat="1" ht="15" customHeight="1">
      <c r="B187" s="324"/>
      <c r="C187" s="301" t="s">
        <v>776</v>
      </c>
      <c r="D187" s="301"/>
      <c r="E187" s="301"/>
      <c r="F187" s="323" t="s">
        <v>700</v>
      </c>
      <c r="G187" s="301"/>
      <c r="H187" s="301" t="s">
        <v>777</v>
      </c>
      <c r="I187" s="301" t="s">
        <v>775</v>
      </c>
      <c r="J187" s="301"/>
      <c r="K187" s="345"/>
    </row>
    <row r="188" s="1" customFormat="1" ht="15" customHeight="1">
      <c r="B188" s="324"/>
      <c r="C188" s="301" t="s">
        <v>778</v>
      </c>
      <c r="D188" s="301"/>
      <c r="E188" s="301"/>
      <c r="F188" s="323" t="s">
        <v>700</v>
      </c>
      <c r="G188" s="301"/>
      <c r="H188" s="301" t="s">
        <v>779</v>
      </c>
      <c r="I188" s="301" t="s">
        <v>775</v>
      </c>
      <c r="J188" s="301"/>
      <c r="K188" s="345"/>
    </row>
    <row r="189" s="1" customFormat="1" ht="15" customHeight="1">
      <c r="B189" s="324"/>
      <c r="C189" s="357" t="s">
        <v>780</v>
      </c>
      <c r="D189" s="301"/>
      <c r="E189" s="301"/>
      <c r="F189" s="323" t="s">
        <v>700</v>
      </c>
      <c r="G189" s="301"/>
      <c r="H189" s="301" t="s">
        <v>781</v>
      </c>
      <c r="I189" s="301" t="s">
        <v>782</v>
      </c>
      <c r="J189" s="358" t="s">
        <v>783</v>
      </c>
      <c r="K189" s="345"/>
    </row>
    <row r="190" s="1" customFormat="1" ht="15" customHeight="1">
      <c r="B190" s="324"/>
      <c r="C190" s="308" t="s">
        <v>38</v>
      </c>
      <c r="D190" s="301"/>
      <c r="E190" s="301"/>
      <c r="F190" s="323" t="s">
        <v>694</v>
      </c>
      <c r="G190" s="301"/>
      <c r="H190" s="298" t="s">
        <v>784</v>
      </c>
      <c r="I190" s="301" t="s">
        <v>785</v>
      </c>
      <c r="J190" s="301"/>
      <c r="K190" s="345"/>
    </row>
    <row r="191" s="1" customFormat="1" ht="15" customHeight="1">
      <c r="B191" s="324"/>
      <c r="C191" s="308" t="s">
        <v>786</v>
      </c>
      <c r="D191" s="301"/>
      <c r="E191" s="301"/>
      <c r="F191" s="323" t="s">
        <v>694</v>
      </c>
      <c r="G191" s="301"/>
      <c r="H191" s="301" t="s">
        <v>787</v>
      </c>
      <c r="I191" s="301" t="s">
        <v>729</v>
      </c>
      <c r="J191" s="301"/>
      <c r="K191" s="345"/>
    </row>
    <row r="192" s="1" customFormat="1" ht="15" customHeight="1">
      <c r="B192" s="324"/>
      <c r="C192" s="308" t="s">
        <v>788</v>
      </c>
      <c r="D192" s="301"/>
      <c r="E192" s="301"/>
      <c r="F192" s="323" t="s">
        <v>694</v>
      </c>
      <c r="G192" s="301"/>
      <c r="H192" s="301" t="s">
        <v>789</v>
      </c>
      <c r="I192" s="301" t="s">
        <v>729</v>
      </c>
      <c r="J192" s="301"/>
      <c r="K192" s="345"/>
    </row>
    <row r="193" s="1" customFormat="1" ht="15" customHeight="1">
      <c r="B193" s="324"/>
      <c r="C193" s="308" t="s">
        <v>790</v>
      </c>
      <c r="D193" s="301"/>
      <c r="E193" s="301"/>
      <c r="F193" s="323" t="s">
        <v>700</v>
      </c>
      <c r="G193" s="301"/>
      <c r="H193" s="301" t="s">
        <v>791</v>
      </c>
      <c r="I193" s="301" t="s">
        <v>729</v>
      </c>
      <c r="J193" s="301"/>
      <c r="K193" s="345"/>
    </row>
    <row r="194" s="1" customFormat="1" ht="15" customHeight="1">
      <c r="B194" s="351"/>
      <c r="C194" s="359"/>
      <c r="D194" s="333"/>
      <c r="E194" s="333"/>
      <c r="F194" s="333"/>
      <c r="G194" s="333"/>
      <c r="H194" s="333"/>
      <c r="I194" s="333"/>
      <c r="J194" s="333"/>
      <c r="K194" s="352"/>
    </row>
    <row r="195" s="1" customFormat="1" ht="18.75" customHeight="1">
      <c r="B195" s="298"/>
      <c r="C195" s="301"/>
      <c r="D195" s="301"/>
      <c r="E195" s="301"/>
      <c r="F195" s="323"/>
      <c r="G195" s="301"/>
      <c r="H195" s="301"/>
      <c r="I195" s="301"/>
      <c r="J195" s="301"/>
      <c r="K195" s="298"/>
    </row>
    <row r="196" s="1" customFormat="1" ht="18.75" customHeight="1">
      <c r="B196" s="298"/>
      <c r="C196" s="301"/>
      <c r="D196" s="301"/>
      <c r="E196" s="301"/>
      <c r="F196" s="323"/>
      <c r="G196" s="301"/>
      <c r="H196" s="301"/>
      <c r="I196" s="301"/>
      <c r="J196" s="301"/>
      <c r="K196" s="298"/>
    </row>
    <row r="197" s="1" customFormat="1" ht="18.75" customHeight="1">
      <c r="B197" s="309"/>
      <c r="C197" s="309"/>
      <c r="D197" s="309"/>
      <c r="E197" s="309"/>
      <c r="F197" s="309"/>
      <c r="G197" s="309"/>
      <c r="H197" s="309"/>
      <c r="I197" s="309"/>
      <c r="J197" s="309"/>
      <c r="K197" s="309"/>
    </row>
    <row r="198" s="1" customFormat="1" ht="13.5">
      <c r="B198" s="288"/>
      <c r="C198" s="289"/>
      <c r="D198" s="289"/>
      <c r="E198" s="289"/>
      <c r="F198" s="289"/>
      <c r="G198" s="289"/>
      <c r="H198" s="289"/>
      <c r="I198" s="289"/>
      <c r="J198" s="289"/>
      <c r="K198" s="290"/>
    </row>
    <row r="199" s="1" customFormat="1" ht="21">
      <c r="B199" s="291"/>
      <c r="C199" s="292" t="s">
        <v>792</v>
      </c>
      <c r="D199" s="292"/>
      <c r="E199" s="292"/>
      <c r="F199" s="292"/>
      <c r="G199" s="292"/>
      <c r="H199" s="292"/>
      <c r="I199" s="292"/>
      <c r="J199" s="292"/>
      <c r="K199" s="293"/>
    </row>
    <row r="200" s="1" customFormat="1" ht="25.5" customHeight="1">
      <c r="B200" s="291"/>
      <c r="C200" s="360" t="s">
        <v>793</v>
      </c>
      <c r="D200" s="360"/>
      <c r="E200" s="360"/>
      <c r="F200" s="360" t="s">
        <v>794</v>
      </c>
      <c r="G200" s="361"/>
      <c r="H200" s="360" t="s">
        <v>795</v>
      </c>
      <c r="I200" s="360"/>
      <c r="J200" s="360"/>
      <c r="K200" s="293"/>
    </row>
    <row r="201" s="1" customFormat="1" ht="5.25" customHeight="1">
      <c r="B201" s="324"/>
      <c r="C201" s="321"/>
      <c r="D201" s="321"/>
      <c r="E201" s="321"/>
      <c r="F201" s="321"/>
      <c r="G201" s="301"/>
      <c r="H201" s="321"/>
      <c r="I201" s="321"/>
      <c r="J201" s="321"/>
      <c r="K201" s="345"/>
    </row>
    <row r="202" s="1" customFormat="1" ht="15" customHeight="1">
      <c r="B202" s="324"/>
      <c r="C202" s="301" t="s">
        <v>785</v>
      </c>
      <c r="D202" s="301"/>
      <c r="E202" s="301"/>
      <c r="F202" s="323" t="s">
        <v>39</v>
      </c>
      <c r="G202" s="301"/>
      <c r="H202" s="301" t="s">
        <v>796</v>
      </c>
      <c r="I202" s="301"/>
      <c r="J202" s="301"/>
      <c r="K202" s="345"/>
    </row>
    <row r="203" s="1" customFormat="1" ht="15" customHeight="1">
      <c r="B203" s="324"/>
      <c r="C203" s="330"/>
      <c r="D203" s="301"/>
      <c r="E203" s="301"/>
      <c r="F203" s="323" t="s">
        <v>40</v>
      </c>
      <c r="G203" s="301"/>
      <c r="H203" s="301" t="s">
        <v>797</v>
      </c>
      <c r="I203" s="301"/>
      <c r="J203" s="301"/>
      <c r="K203" s="345"/>
    </row>
    <row r="204" s="1" customFormat="1" ht="15" customHeight="1">
      <c r="B204" s="324"/>
      <c r="C204" s="330"/>
      <c r="D204" s="301"/>
      <c r="E204" s="301"/>
      <c r="F204" s="323" t="s">
        <v>43</v>
      </c>
      <c r="G204" s="301"/>
      <c r="H204" s="301" t="s">
        <v>798</v>
      </c>
      <c r="I204" s="301"/>
      <c r="J204" s="301"/>
      <c r="K204" s="345"/>
    </row>
    <row r="205" s="1" customFormat="1" ht="15" customHeight="1">
      <c r="B205" s="324"/>
      <c r="C205" s="301"/>
      <c r="D205" s="301"/>
      <c r="E205" s="301"/>
      <c r="F205" s="323" t="s">
        <v>41</v>
      </c>
      <c r="G205" s="301"/>
      <c r="H205" s="301" t="s">
        <v>799</v>
      </c>
      <c r="I205" s="301"/>
      <c r="J205" s="301"/>
      <c r="K205" s="345"/>
    </row>
    <row r="206" s="1" customFormat="1" ht="15" customHeight="1">
      <c r="B206" s="324"/>
      <c r="C206" s="301"/>
      <c r="D206" s="301"/>
      <c r="E206" s="301"/>
      <c r="F206" s="323" t="s">
        <v>42</v>
      </c>
      <c r="G206" s="301"/>
      <c r="H206" s="301" t="s">
        <v>800</v>
      </c>
      <c r="I206" s="301"/>
      <c r="J206" s="301"/>
      <c r="K206" s="345"/>
    </row>
    <row r="207" s="1" customFormat="1" ht="15" customHeight="1">
      <c r="B207" s="324"/>
      <c r="C207" s="301"/>
      <c r="D207" s="301"/>
      <c r="E207" s="301"/>
      <c r="F207" s="323"/>
      <c r="G207" s="301"/>
      <c r="H207" s="301"/>
      <c r="I207" s="301"/>
      <c r="J207" s="301"/>
      <c r="K207" s="345"/>
    </row>
    <row r="208" s="1" customFormat="1" ht="15" customHeight="1">
      <c r="B208" s="324"/>
      <c r="C208" s="301" t="s">
        <v>741</v>
      </c>
      <c r="D208" s="301"/>
      <c r="E208" s="301"/>
      <c r="F208" s="323" t="s">
        <v>75</v>
      </c>
      <c r="G208" s="301"/>
      <c r="H208" s="301" t="s">
        <v>801</v>
      </c>
      <c r="I208" s="301"/>
      <c r="J208" s="301"/>
      <c r="K208" s="345"/>
    </row>
    <row r="209" s="1" customFormat="1" ht="15" customHeight="1">
      <c r="B209" s="324"/>
      <c r="C209" s="330"/>
      <c r="D209" s="301"/>
      <c r="E209" s="301"/>
      <c r="F209" s="323" t="s">
        <v>636</v>
      </c>
      <c r="G209" s="301"/>
      <c r="H209" s="301" t="s">
        <v>637</v>
      </c>
      <c r="I209" s="301"/>
      <c r="J209" s="301"/>
      <c r="K209" s="345"/>
    </row>
    <row r="210" s="1" customFormat="1" ht="15" customHeight="1">
      <c r="B210" s="324"/>
      <c r="C210" s="301"/>
      <c r="D210" s="301"/>
      <c r="E210" s="301"/>
      <c r="F210" s="323" t="s">
        <v>634</v>
      </c>
      <c r="G210" s="301"/>
      <c r="H210" s="301" t="s">
        <v>802</v>
      </c>
      <c r="I210" s="301"/>
      <c r="J210" s="301"/>
      <c r="K210" s="345"/>
    </row>
    <row r="211" s="1" customFormat="1" ht="15" customHeight="1">
      <c r="B211" s="362"/>
      <c r="C211" s="330"/>
      <c r="D211" s="330"/>
      <c r="E211" s="330"/>
      <c r="F211" s="323" t="s">
        <v>638</v>
      </c>
      <c r="G211" s="308"/>
      <c r="H211" s="349" t="s">
        <v>639</v>
      </c>
      <c r="I211" s="349"/>
      <c r="J211" s="349"/>
      <c r="K211" s="363"/>
    </row>
    <row r="212" s="1" customFormat="1" ht="15" customHeight="1">
      <c r="B212" s="362"/>
      <c r="C212" s="330"/>
      <c r="D212" s="330"/>
      <c r="E212" s="330"/>
      <c r="F212" s="323" t="s">
        <v>640</v>
      </c>
      <c r="G212" s="308"/>
      <c r="H212" s="349" t="s">
        <v>165</v>
      </c>
      <c r="I212" s="349"/>
      <c r="J212" s="349"/>
      <c r="K212" s="363"/>
    </row>
    <row r="213" s="1" customFormat="1" ht="15" customHeight="1">
      <c r="B213" s="362"/>
      <c r="C213" s="330"/>
      <c r="D213" s="330"/>
      <c r="E213" s="330"/>
      <c r="F213" s="364"/>
      <c r="G213" s="308"/>
      <c r="H213" s="365"/>
      <c r="I213" s="365"/>
      <c r="J213" s="365"/>
      <c r="K213" s="363"/>
    </row>
    <row r="214" s="1" customFormat="1" ht="15" customHeight="1">
      <c r="B214" s="362"/>
      <c r="C214" s="301" t="s">
        <v>765</v>
      </c>
      <c r="D214" s="330"/>
      <c r="E214" s="330"/>
      <c r="F214" s="323">
        <v>1</v>
      </c>
      <c r="G214" s="308"/>
      <c r="H214" s="349" t="s">
        <v>803</v>
      </c>
      <c r="I214" s="349"/>
      <c r="J214" s="349"/>
      <c r="K214" s="363"/>
    </row>
    <row r="215" s="1" customFormat="1" ht="15" customHeight="1">
      <c r="B215" s="362"/>
      <c r="C215" s="330"/>
      <c r="D215" s="330"/>
      <c r="E215" s="330"/>
      <c r="F215" s="323">
        <v>2</v>
      </c>
      <c r="G215" s="308"/>
      <c r="H215" s="349" t="s">
        <v>804</v>
      </c>
      <c r="I215" s="349"/>
      <c r="J215" s="349"/>
      <c r="K215" s="363"/>
    </row>
    <row r="216" s="1" customFormat="1" ht="15" customHeight="1">
      <c r="B216" s="362"/>
      <c r="C216" s="330"/>
      <c r="D216" s="330"/>
      <c r="E216" s="330"/>
      <c r="F216" s="323">
        <v>3</v>
      </c>
      <c r="G216" s="308"/>
      <c r="H216" s="349" t="s">
        <v>805</v>
      </c>
      <c r="I216" s="349"/>
      <c r="J216" s="349"/>
      <c r="K216" s="363"/>
    </row>
    <row r="217" s="1" customFormat="1" ht="15" customHeight="1">
      <c r="B217" s="362"/>
      <c r="C217" s="330"/>
      <c r="D217" s="330"/>
      <c r="E217" s="330"/>
      <c r="F217" s="323">
        <v>4</v>
      </c>
      <c r="G217" s="308"/>
      <c r="H217" s="349" t="s">
        <v>806</v>
      </c>
      <c r="I217" s="349"/>
      <c r="J217" s="349"/>
      <c r="K217" s="363"/>
    </row>
    <row r="218" s="1" customFormat="1" ht="12.75" customHeight="1">
      <c r="B218" s="366"/>
      <c r="C218" s="367"/>
      <c r="D218" s="367"/>
      <c r="E218" s="367"/>
      <c r="F218" s="367"/>
      <c r="G218" s="367"/>
      <c r="H218" s="367"/>
      <c r="I218" s="367"/>
      <c r="J218" s="367"/>
      <c r="K218" s="368"/>
    </row>
  </sheetData>
  <sheetProtection autoFilter="0" deleteColumns="0" deleteRows="0" formatCells="0" formatColumns="0" formatRows="0" insertColumns="0" insertHyperlinks="0" insertRows="0" pivotTables="0" sort="0"/>
  <mergeCells count="77">
    <mergeCell ref="H217:J217"/>
    <mergeCell ref="H210:J210"/>
    <mergeCell ref="H205:J205"/>
    <mergeCell ref="H203:J203"/>
    <mergeCell ref="H214:J214"/>
    <mergeCell ref="H216:J216"/>
    <mergeCell ref="H215:J215"/>
    <mergeCell ref="H212:J212"/>
    <mergeCell ref="H211:J211"/>
    <mergeCell ref="H209:J209"/>
    <mergeCell ref="H200:J200"/>
    <mergeCell ref="C199:J199"/>
    <mergeCell ref="H208:J208"/>
    <mergeCell ref="H206:J206"/>
    <mergeCell ref="H204:J204"/>
    <mergeCell ref="H202:J202"/>
    <mergeCell ref="C165:J165"/>
    <mergeCell ref="C122:J122"/>
    <mergeCell ref="C147:J147"/>
    <mergeCell ref="C102:J102"/>
    <mergeCell ref="C75:J75"/>
    <mergeCell ref="D70:J70"/>
    <mergeCell ref="D68:J68"/>
    <mergeCell ref="D67:J67"/>
    <mergeCell ref="D69:J69"/>
    <mergeCell ref="D66:J66"/>
    <mergeCell ref="D61:J61"/>
    <mergeCell ref="D62:J62"/>
    <mergeCell ref="D65:J65"/>
    <mergeCell ref="D63:J63"/>
    <mergeCell ref="D60:J60"/>
    <mergeCell ref="D59:J59"/>
    <mergeCell ref="D58:J58"/>
    <mergeCell ref="D47:J47"/>
    <mergeCell ref="C52:J52"/>
    <mergeCell ref="C54:J54"/>
    <mergeCell ref="C55:J55"/>
    <mergeCell ref="C57:J57"/>
    <mergeCell ref="D51:J51"/>
    <mergeCell ref="E50:J50"/>
    <mergeCell ref="E49:J49"/>
    <mergeCell ref="E48:J48"/>
    <mergeCell ref="G45:J45"/>
    <mergeCell ref="G44:J44"/>
    <mergeCell ref="D35:J35"/>
    <mergeCell ref="G40:J40"/>
    <mergeCell ref="G41:J41"/>
    <mergeCell ref="G42:J42"/>
    <mergeCell ref="G43:J43"/>
    <mergeCell ref="G36:J36"/>
    <mergeCell ref="G37:J37"/>
    <mergeCell ref="G38:J38"/>
    <mergeCell ref="G39:J39"/>
    <mergeCell ref="D33:J33"/>
    <mergeCell ref="D34:J34"/>
    <mergeCell ref="D31:J31"/>
    <mergeCell ref="D30:J30"/>
    <mergeCell ref="D28:J28"/>
    <mergeCell ref="C25:J25"/>
    <mergeCell ref="D27:J27"/>
    <mergeCell ref="C26:J26"/>
    <mergeCell ref="F20:J20"/>
    <mergeCell ref="F23:J23"/>
    <mergeCell ref="F21:J21"/>
    <mergeCell ref="F22:J22"/>
    <mergeCell ref="D16:J16"/>
    <mergeCell ref="D17:J17"/>
    <mergeCell ref="F18:J18"/>
    <mergeCell ref="F19:J19"/>
    <mergeCell ref="D15:J15"/>
    <mergeCell ref="C3:J3"/>
    <mergeCell ref="C9:J9"/>
    <mergeCell ref="D11:J11"/>
    <mergeCell ref="D10:J10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 NOVÁK</dc:creator>
  <cp:lastModifiedBy>Petr NOVÁK</cp:lastModifiedBy>
  <dcterms:created xsi:type="dcterms:W3CDTF">2019-12-09T15:17:51Z</dcterms:created>
  <dcterms:modified xsi:type="dcterms:W3CDTF">2019-12-09T15:18:02Z</dcterms:modified>
</cp:coreProperties>
</file>